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z\Desktop\Carlos\2021 09 21-23 DA da Fisica\"/>
    </mc:Choice>
  </mc:AlternateContent>
  <bookViews>
    <workbookView xWindow="0" yWindow="0" windowWidth="9190" windowHeight="6480" activeTab="2"/>
  </bookViews>
  <sheets>
    <sheet name="Fir não linear Círculo" sheetId="3" r:id="rId1"/>
    <sheet name="Regressão Linear" sheetId="4" r:id="rId2"/>
    <sheet name="Fit Raman L+NL" sheetId="2" r:id="rId3"/>
  </sheets>
  <definedNames>
    <definedName name="solver_adj" localSheetId="0" hidden="1">'Fir não linear Círculo'!$C$2:$C$4</definedName>
    <definedName name="solver_adj" localSheetId="2" hidden="1">'Fit Raman L+NL'!$N$15:$S$16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ng" localSheetId="0" hidden="1">1</definedName>
    <definedName name="solver_eng" localSheetId="2" hidden="1">1</definedName>
    <definedName name="solver_est" localSheetId="0" hidden="1">1</definedName>
    <definedName name="solver_est" localSheetId="2" hidden="1">1</definedName>
    <definedName name="solver_itr" localSheetId="0" hidden="1">2147483647</definedName>
    <definedName name="solver_itr" localSheetId="2" hidden="1">2147483647</definedName>
    <definedName name="solver_lhs1" localSheetId="0" hidden="1">'Fir não linear Círculo'!$C$4</definedName>
    <definedName name="solver_lhs1" localSheetId="2" hidden="1">'Fit Raman L+NL'!$T$9</definedName>
    <definedName name="solver_lin" localSheetId="0" hidden="1">2</definedName>
    <definedName name="solver_mip" localSheetId="0" hidden="1">2147483647</definedName>
    <definedName name="solver_mip" localSheetId="2" hidden="1">2147483647</definedName>
    <definedName name="solver_mni" localSheetId="0" hidden="1">30</definedName>
    <definedName name="solver_mni" localSheetId="2" hidden="1">30</definedName>
    <definedName name="solver_mrt" localSheetId="0" hidden="1">0.075</definedName>
    <definedName name="solver_mrt" localSheetId="2" hidden="1">0.075</definedName>
    <definedName name="solver_msl" localSheetId="0" hidden="1">2</definedName>
    <definedName name="solver_msl" localSheetId="2" hidden="1">2</definedName>
    <definedName name="solver_neg" localSheetId="0" hidden="1">2</definedName>
    <definedName name="solver_neg" localSheetId="2" hidden="1">1</definedName>
    <definedName name="solver_nod" localSheetId="0" hidden="1">2147483647</definedName>
    <definedName name="solver_nod" localSheetId="2" hidden="1">2147483647</definedName>
    <definedName name="solver_num" localSheetId="0" hidden="1">1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'Fir não linear Círculo'!$C$5</definedName>
    <definedName name="solver_opt" localSheetId="2" hidden="1">'Fit Raman L+NL'!$U$16</definedName>
    <definedName name="solver_pre" localSheetId="0" hidden="1">0.000001</definedName>
    <definedName name="solver_pre" localSheetId="2" hidden="1">0.000001</definedName>
    <definedName name="solver_rbv" localSheetId="0" hidden="1">1</definedName>
    <definedName name="solver_rbv" localSheetId="2" hidden="1">1</definedName>
    <definedName name="solver_rel1" localSheetId="0" hidden="1">3</definedName>
    <definedName name="solver_rel1" localSheetId="2" hidden="1">3</definedName>
    <definedName name="solver_rhs1" localSheetId="0" hidden="1">0</definedName>
    <definedName name="solver_rhs1" localSheetId="2" hidden="1">0</definedName>
    <definedName name="solver_rlx" localSheetId="0" hidden="1">2</definedName>
    <definedName name="solver_rlx" localSheetId="2" hidden="1">2</definedName>
    <definedName name="solver_rsd" localSheetId="0" hidden="1">0</definedName>
    <definedName name="solver_rsd" localSheetId="2" hidden="1">0</definedName>
    <definedName name="solver_scl" localSheetId="0" hidden="1">1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ssz" localSheetId="0" hidden="1">100</definedName>
    <definedName name="solver_ssz" localSheetId="2" hidden="1">100</definedName>
    <definedName name="solver_tim" localSheetId="0" hidden="1">2147483647</definedName>
    <definedName name="solver_tim" localSheetId="2" hidden="1">2147483647</definedName>
    <definedName name="solver_tol" localSheetId="0" hidden="1">0.01</definedName>
    <definedName name="solver_tol" localSheetId="2" hidden="1">0.01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  <definedName name="solver_ver" localSheetId="0" hidden="1">3</definedName>
    <definedName name="solver_ver" localSheetId="2" hidden="1">3</definedName>
  </definedNames>
  <calcPr calcId="171027"/>
</workbook>
</file>

<file path=xl/calcChain.xml><?xml version="1.0" encoding="utf-8"?>
<calcChain xmlns="http://schemas.openxmlformats.org/spreadsheetml/2006/main">
  <c r="F1" i="4" l="1"/>
  <c r="L13" i="4" a="1"/>
  <c r="L13" i="4" s="1"/>
  <c r="O16" i="4" l="1"/>
  <c r="O15" i="4"/>
  <c r="O14" i="4"/>
  <c r="O13" i="4"/>
  <c r="N16" i="4"/>
  <c r="N15" i="4"/>
  <c r="N14" i="4"/>
  <c r="N13" i="4"/>
  <c r="M16" i="4"/>
  <c r="M15" i="4"/>
  <c r="M14" i="4"/>
  <c r="M13" i="4"/>
  <c r="L16" i="4"/>
  <c r="L15" i="4"/>
  <c r="L14" i="4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19" i="3"/>
  <c r="C5" i="3" l="1"/>
  <c r="I42" i="4"/>
  <c r="H42" i="4"/>
  <c r="G42" i="4"/>
  <c r="E42" i="4"/>
  <c r="I41" i="4"/>
  <c r="H41" i="4"/>
  <c r="G41" i="4"/>
  <c r="E41" i="4"/>
  <c r="I40" i="4"/>
  <c r="H40" i="4"/>
  <c r="G40" i="4"/>
  <c r="E40" i="4"/>
  <c r="I39" i="4"/>
  <c r="H39" i="4"/>
  <c r="G39" i="4"/>
  <c r="E39" i="4"/>
  <c r="I38" i="4"/>
  <c r="H38" i="4"/>
  <c r="G38" i="4"/>
  <c r="E38" i="4"/>
  <c r="I37" i="4"/>
  <c r="H37" i="4"/>
  <c r="G37" i="4"/>
  <c r="E37" i="4"/>
  <c r="I36" i="4"/>
  <c r="H36" i="4"/>
  <c r="G36" i="4"/>
  <c r="E36" i="4"/>
  <c r="I35" i="4"/>
  <c r="H35" i="4"/>
  <c r="G35" i="4"/>
  <c r="E35" i="4"/>
  <c r="I34" i="4"/>
  <c r="H34" i="4"/>
  <c r="G34" i="4"/>
  <c r="E34" i="4"/>
  <c r="I33" i="4"/>
  <c r="H33" i="4"/>
  <c r="G33" i="4"/>
  <c r="E33" i="4"/>
  <c r="I32" i="4"/>
  <c r="H32" i="4"/>
  <c r="G32" i="4"/>
  <c r="E32" i="4"/>
  <c r="I31" i="4"/>
  <c r="H31" i="4"/>
  <c r="G31" i="4"/>
  <c r="E31" i="4"/>
  <c r="I30" i="4"/>
  <c r="H30" i="4"/>
  <c r="G30" i="4"/>
  <c r="E30" i="4"/>
  <c r="I29" i="4"/>
  <c r="H29" i="4"/>
  <c r="G29" i="4"/>
  <c r="E29" i="4"/>
  <c r="I28" i="4"/>
  <c r="H28" i="4"/>
  <c r="G28" i="4"/>
  <c r="E28" i="4"/>
  <c r="I27" i="4"/>
  <c r="H27" i="4"/>
  <c r="G27" i="4"/>
  <c r="E27" i="4"/>
  <c r="I26" i="4"/>
  <c r="H26" i="4"/>
  <c r="G26" i="4"/>
  <c r="E26" i="4"/>
  <c r="I25" i="4"/>
  <c r="H25" i="4"/>
  <c r="G25" i="4"/>
  <c r="E25" i="4"/>
  <c r="I24" i="4"/>
  <c r="H24" i="4"/>
  <c r="G24" i="4"/>
  <c r="E24" i="4"/>
  <c r="I23" i="4"/>
  <c r="H23" i="4"/>
  <c r="G23" i="4"/>
  <c r="E23" i="4"/>
  <c r="I22" i="4"/>
  <c r="H22" i="4"/>
  <c r="G22" i="4"/>
  <c r="E22" i="4"/>
  <c r="I21" i="4"/>
  <c r="H21" i="4"/>
  <c r="G21" i="4"/>
  <c r="E21" i="4"/>
  <c r="I20" i="4"/>
  <c r="H20" i="4"/>
  <c r="G20" i="4"/>
  <c r="E20" i="4"/>
  <c r="I19" i="4"/>
  <c r="H19" i="4"/>
  <c r="G19" i="4"/>
  <c r="E19" i="4"/>
  <c r="I18" i="4"/>
  <c r="H18" i="4"/>
  <c r="G18" i="4"/>
  <c r="E18" i="4"/>
  <c r="I17" i="4"/>
  <c r="H17" i="4"/>
  <c r="G17" i="4"/>
  <c r="E17" i="4"/>
  <c r="I16" i="4"/>
  <c r="H16" i="4"/>
  <c r="G16" i="4"/>
  <c r="E16" i="4"/>
  <c r="I15" i="4"/>
  <c r="H15" i="4"/>
  <c r="G15" i="4"/>
  <c r="E15" i="4"/>
  <c r="I14" i="4"/>
  <c r="H14" i="4"/>
  <c r="G14" i="4"/>
  <c r="E14" i="4"/>
  <c r="I13" i="4"/>
  <c r="H13" i="4"/>
  <c r="G13" i="4"/>
  <c r="E13" i="4"/>
  <c r="S13" i="4" l="1" a="1"/>
  <c r="S15" i="4" s="1"/>
  <c r="S16" i="4" l="1"/>
  <c r="S14" i="4"/>
  <c r="S13" i="4"/>
  <c r="L20" i="4" l="1" a="1"/>
  <c r="N23" i="4" s="1"/>
  <c r="N20" i="4" l="1"/>
  <c r="L22" i="4"/>
  <c r="M22" i="4"/>
  <c r="O22" i="4"/>
  <c r="O21" i="4"/>
  <c r="M23" i="4"/>
  <c r="O23" i="4"/>
  <c r="N21" i="4"/>
  <c r="L23" i="4"/>
  <c r="L20" i="4"/>
  <c r="M20" i="4"/>
  <c r="N22" i="4"/>
  <c r="O20" i="4"/>
  <c r="L21" i="4"/>
  <c r="M21" i="4"/>
  <c r="N3" i="4" a="1"/>
  <c r="N4" i="4" l="1"/>
  <c r="N6" i="4"/>
  <c r="N5" i="4"/>
  <c r="N3" i="4"/>
  <c r="O6" i="4" l="1"/>
  <c r="P6" i="4" s="1"/>
  <c r="O4" i="4"/>
  <c r="P4" i="4" s="1"/>
  <c r="O5" i="4"/>
  <c r="P5" i="4" s="1"/>
  <c r="O3" i="4"/>
  <c r="P3" i="4" s="1"/>
  <c r="T321" i="4"/>
  <c r="T317" i="4"/>
  <c r="T313" i="4"/>
  <c r="T309" i="4"/>
  <c r="T305" i="4"/>
  <c r="T301" i="4"/>
  <c r="T297" i="4"/>
  <c r="T293" i="4"/>
  <c r="T289" i="4"/>
  <c r="T285" i="4"/>
  <c r="T281" i="4"/>
  <c r="T277" i="4"/>
  <c r="T273" i="4"/>
  <c r="T269" i="4"/>
  <c r="T265" i="4"/>
  <c r="T261" i="4"/>
  <c r="T257" i="4"/>
  <c r="T253" i="4"/>
  <c r="T249" i="4"/>
  <c r="T245" i="4"/>
  <c r="T241" i="4"/>
  <c r="T237" i="4"/>
  <c r="T233" i="4"/>
  <c r="T229" i="4"/>
  <c r="T225" i="4"/>
  <c r="T221" i="4"/>
  <c r="T217" i="4"/>
  <c r="T213" i="4"/>
  <c r="T209" i="4"/>
  <c r="T205" i="4"/>
  <c r="T201" i="4"/>
  <c r="T197" i="4"/>
  <c r="T193" i="4"/>
  <c r="T189" i="4"/>
  <c r="T185" i="4"/>
  <c r="T181" i="4"/>
  <c r="T177" i="4"/>
  <c r="T173" i="4"/>
  <c r="T169" i="4"/>
  <c r="T165" i="4"/>
  <c r="T161" i="4"/>
  <c r="T157" i="4"/>
  <c r="T153" i="4"/>
  <c r="T149" i="4"/>
  <c r="T145" i="4"/>
  <c r="T141" i="4"/>
  <c r="T137" i="4"/>
  <c r="T133" i="4"/>
  <c r="T129" i="4"/>
  <c r="T125" i="4"/>
  <c r="T121" i="4"/>
  <c r="T117" i="4"/>
  <c r="T113" i="4"/>
  <c r="T109" i="4"/>
  <c r="T105" i="4"/>
  <c r="T101" i="4"/>
  <c r="T97" i="4"/>
  <c r="T93" i="4"/>
  <c r="T89" i="4"/>
  <c r="T85" i="4"/>
  <c r="T81" i="4"/>
  <c r="T77" i="4"/>
  <c r="T73" i="4"/>
  <c r="T69" i="4"/>
  <c r="T65" i="4"/>
  <c r="T61" i="4"/>
  <c r="T57" i="4"/>
  <c r="T53" i="4"/>
  <c r="T49" i="4"/>
  <c r="T45" i="4"/>
  <c r="T41" i="4"/>
  <c r="T37" i="4"/>
  <c r="T33" i="4"/>
  <c r="T29" i="4"/>
  <c r="T26" i="4"/>
  <c r="T320" i="4"/>
  <c r="T316" i="4"/>
  <c r="T312" i="4"/>
  <c r="T308" i="4"/>
  <c r="T304" i="4"/>
  <c r="T300" i="4"/>
  <c r="T296" i="4"/>
  <c r="T292" i="4"/>
  <c r="T288" i="4"/>
  <c r="T284" i="4"/>
  <c r="T280" i="4"/>
  <c r="T276" i="4"/>
  <c r="T272" i="4"/>
  <c r="T268" i="4"/>
  <c r="T264" i="4"/>
  <c r="T260" i="4"/>
  <c r="T256" i="4"/>
  <c r="T252" i="4"/>
  <c r="T248" i="4"/>
  <c r="T244" i="4"/>
  <c r="T240" i="4"/>
  <c r="T236" i="4"/>
  <c r="T232" i="4"/>
  <c r="T228" i="4"/>
  <c r="T224" i="4"/>
  <c r="T220" i="4"/>
  <c r="T216" i="4"/>
  <c r="T212" i="4"/>
  <c r="T208" i="4"/>
  <c r="T204" i="4"/>
  <c r="T200" i="4"/>
  <c r="T196" i="4"/>
  <c r="T192" i="4"/>
  <c r="T188" i="4"/>
  <c r="T184" i="4"/>
  <c r="T180" i="4"/>
  <c r="T176" i="4"/>
  <c r="T172" i="4"/>
  <c r="T168" i="4"/>
  <c r="T164" i="4"/>
  <c r="T160" i="4"/>
  <c r="T156" i="4"/>
  <c r="T152" i="4"/>
  <c r="T148" i="4"/>
  <c r="T144" i="4"/>
  <c r="T140" i="4"/>
  <c r="T136" i="4"/>
  <c r="T132" i="4"/>
  <c r="T128" i="4"/>
  <c r="T124" i="4"/>
  <c r="T120" i="4"/>
  <c r="T116" i="4"/>
  <c r="T112" i="4"/>
  <c r="T108" i="4"/>
  <c r="T104" i="4"/>
  <c r="T100" i="4"/>
  <c r="T96" i="4"/>
  <c r="T92" i="4"/>
  <c r="T88" i="4"/>
  <c r="T84" i="4"/>
  <c r="T80" i="4"/>
  <c r="T76" i="4"/>
  <c r="T72" i="4"/>
  <c r="T68" i="4"/>
  <c r="T64" i="4"/>
  <c r="T60" i="4"/>
  <c r="T56" i="4"/>
  <c r="T52" i="4"/>
  <c r="T48" i="4"/>
  <c r="T44" i="4"/>
  <c r="T40" i="4"/>
  <c r="T36" i="4"/>
  <c r="T32" i="4"/>
  <c r="T28" i="4"/>
  <c r="T25" i="4"/>
  <c r="T21" i="4"/>
  <c r="T319" i="4"/>
  <c r="T315" i="4"/>
  <c r="T311" i="4"/>
  <c r="T307" i="4"/>
  <c r="T303" i="4"/>
  <c r="T299" i="4"/>
  <c r="T295" i="4"/>
  <c r="T291" i="4"/>
  <c r="T287" i="4"/>
  <c r="T283" i="4"/>
  <c r="T279" i="4"/>
  <c r="T275" i="4"/>
  <c r="T271" i="4"/>
  <c r="T267" i="4"/>
  <c r="T263" i="4"/>
  <c r="T259" i="4"/>
  <c r="T255" i="4"/>
  <c r="T251" i="4"/>
  <c r="T247" i="4"/>
  <c r="T243" i="4"/>
  <c r="T239" i="4"/>
  <c r="T235" i="4"/>
  <c r="T231" i="4"/>
  <c r="T227" i="4"/>
  <c r="T223" i="4"/>
  <c r="T219" i="4"/>
  <c r="T215" i="4"/>
  <c r="T211" i="4"/>
  <c r="T207" i="4"/>
  <c r="T203" i="4"/>
  <c r="T199" i="4"/>
  <c r="T195" i="4"/>
  <c r="T191" i="4"/>
  <c r="T187" i="4"/>
  <c r="T183" i="4"/>
  <c r="T179" i="4"/>
  <c r="T175" i="4"/>
  <c r="T171" i="4"/>
  <c r="T167" i="4"/>
  <c r="T163" i="4"/>
  <c r="T159" i="4"/>
  <c r="T155" i="4"/>
  <c r="T151" i="4"/>
  <c r="T147" i="4"/>
  <c r="T143" i="4"/>
  <c r="T139" i="4"/>
  <c r="T135" i="4"/>
  <c r="T131" i="4"/>
  <c r="T127" i="4"/>
  <c r="T123" i="4"/>
  <c r="T119" i="4"/>
  <c r="T115" i="4"/>
  <c r="T111" i="4"/>
  <c r="T107" i="4"/>
  <c r="T103" i="4"/>
  <c r="T99" i="4"/>
  <c r="T95" i="4"/>
  <c r="T91" i="4"/>
  <c r="T87" i="4"/>
  <c r="T83" i="4"/>
  <c r="T79" i="4"/>
  <c r="T75" i="4"/>
  <c r="T71" i="4"/>
  <c r="T67" i="4"/>
  <c r="T63" i="4"/>
  <c r="T59" i="4"/>
  <c r="T55" i="4"/>
  <c r="T51" i="4"/>
  <c r="T47" i="4"/>
  <c r="T43" i="4"/>
  <c r="T39" i="4"/>
  <c r="T35" i="4"/>
  <c r="T31" i="4"/>
  <c r="T318" i="4"/>
  <c r="T302" i="4"/>
  <c r="T286" i="4"/>
  <c r="T270" i="4"/>
  <c r="T254" i="4"/>
  <c r="T238" i="4"/>
  <c r="T222" i="4"/>
  <c r="T206" i="4"/>
  <c r="T190" i="4"/>
  <c r="T174" i="4"/>
  <c r="T158" i="4"/>
  <c r="T142" i="4"/>
  <c r="T126" i="4"/>
  <c r="T110" i="4"/>
  <c r="T94" i="4"/>
  <c r="T78" i="4"/>
  <c r="T62" i="4"/>
  <c r="T46" i="4"/>
  <c r="T30" i="4"/>
  <c r="T22" i="4"/>
  <c r="T314" i="4"/>
  <c r="T298" i="4"/>
  <c r="T282" i="4"/>
  <c r="T266" i="4"/>
  <c r="T250" i="4"/>
  <c r="T234" i="4"/>
  <c r="T218" i="4"/>
  <c r="T202" i="4"/>
  <c r="T186" i="4"/>
  <c r="T170" i="4"/>
  <c r="T154" i="4"/>
  <c r="T138" i="4"/>
  <c r="T122" i="4"/>
  <c r="T106" i="4"/>
  <c r="T90" i="4"/>
  <c r="T74" i="4"/>
  <c r="T58" i="4"/>
  <c r="T42" i="4"/>
  <c r="T27" i="4"/>
  <c r="T306" i="4"/>
  <c r="T274" i="4"/>
  <c r="T258" i="4"/>
  <c r="T242" i="4"/>
  <c r="T210" i="4"/>
  <c r="T194" i="4"/>
  <c r="T162" i="4"/>
  <c r="T130" i="4"/>
  <c r="T98" i="4"/>
  <c r="T66" i="4"/>
  <c r="T23" i="4"/>
  <c r="T310" i="4"/>
  <c r="T294" i="4"/>
  <c r="T278" i="4"/>
  <c r="T262" i="4"/>
  <c r="T246" i="4"/>
  <c r="T230" i="4"/>
  <c r="T214" i="4"/>
  <c r="T198" i="4"/>
  <c r="T182" i="4"/>
  <c r="T166" i="4"/>
  <c r="T150" i="4"/>
  <c r="T134" i="4"/>
  <c r="T118" i="4"/>
  <c r="T102" i="4"/>
  <c r="T86" i="4"/>
  <c r="T70" i="4"/>
  <c r="T54" i="4"/>
  <c r="T38" i="4"/>
  <c r="T24" i="4"/>
  <c r="T290" i="4"/>
  <c r="T226" i="4"/>
  <c r="T178" i="4"/>
  <c r="T146" i="4"/>
  <c r="T114" i="4"/>
  <c r="T82" i="4"/>
  <c r="T50" i="4"/>
  <c r="T34" i="4"/>
  <c r="C6" i="3" l="1"/>
  <c r="C7" i="3" s="1"/>
  <c r="F18" i="3"/>
  <c r="D15" i="3"/>
  <c r="C15" i="3"/>
  <c r="B15" i="3"/>
  <c r="B16" i="3" s="1"/>
  <c r="C10" i="3"/>
  <c r="C12" i="3" s="1"/>
  <c r="D16" i="3" l="1"/>
  <c r="C16" i="3"/>
  <c r="B17" i="3"/>
  <c r="B18" i="3" l="1"/>
  <c r="D17" i="3"/>
  <c r="C17" i="3"/>
  <c r="B19" i="3" l="1"/>
  <c r="C18" i="3"/>
  <c r="D18" i="3"/>
  <c r="B20" i="3" l="1"/>
  <c r="C19" i="3"/>
  <c r="D19" i="3"/>
  <c r="D20" i="3" l="1"/>
  <c r="B21" i="3"/>
  <c r="C20" i="3"/>
  <c r="D21" i="3" l="1"/>
  <c r="B22" i="3"/>
  <c r="C21" i="3"/>
  <c r="B23" i="3" l="1"/>
  <c r="C22" i="3"/>
  <c r="D22" i="3"/>
  <c r="B24" i="3" l="1"/>
  <c r="C23" i="3"/>
  <c r="D23" i="3"/>
  <c r="D24" i="3" l="1"/>
  <c r="B25" i="3"/>
  <c r="C24" i="3"/>
  <c r="D25" i="3" l="1"/>
  <c r="B26" i="3"/>
  <c r="C25" i="3"/>
  <c r="B27" i="3" l="1"/>
  <c r="C26" i="3"/>
  <c r="D26" i="3"/>
  <c r="B28" i="3" l="1"/>
  <c r="C27" i="3"/>
  <c r="D27" i="3"/>
  <c r="D28" i="3" l="1"/>
  <c r="B29" i="3"/>
  <c r="C28" i="3"/>
  <c r="D29" i="3" l="1"/>
  <c r="B30" i="3"/>
  <c r="C29" i="3"/>
  <c r="B31" i="3" l="1"/>
  <c r="C30" i="3"/>
  <c r="D30" i="3"/>
  <c r="C31" i="3" l="1"/>
  <c r="D31" i="3"/>
  <c r="B32" i="3"/>
  <c r="D32" i="3" l="1"/>
  <c r="B33" i="3"/>
  <c r="C32" i="3"/>
  <c r="D33" i="3" l="1"/>
  <c r="B34" i="3"/>
  <c r="C33" i="3"/>
  <c r="B35" i="3" l="1"/>
  <c r="C34" i="3"/>
  <c r="D34" i="3"/>
  <c r="B36" i="3" l="1"/>
  <c r="C35" i="3"/>
  <c r="D35" i="3"/>
  <c r="D36" i="3" l="1"/>
  <c r="B37" i="3"/>
  <c r="C36" i="3"/>
  <c r="D37" i="3" l="1"/>
  <c r="B38" i="3"/>
  <c r="C37" i="3"/>
  <c r="B39" i="3" l="1"/>
  <c r="C38" i="3"/>
  <c r="D38" i="3"/>
  <c r="B40" i="3" l="1"/>
  <c r="C39" i="3"/>
  <c r="D39" i="3"/>
  <c r="D40" i="3" l="1"/>
  <c r="B41" i="3"/>
  <c r="C40" i="3"/>
  <c r="D41" i="3" l="1"/>
  <c r="B42" i="3"/>
  <c r="C41" i="3"/>
  <c r="B43" i="3" l="1"/>
  <c r="C42" i="3"/>
  <c r="D42" i="3"/>
  <c r="B44" i="3" l="1"/>
  <c r="C43" i="3"/>
  <c r="D43" i="3"/>
  <c r="D44" i="3" l="1"/>
  <c r="B45" i="3"/>
  <c r="C44" i="3"/>
  <c r="D45" i="3" l="1"/>
  <c r="B46" i="3"/>
  <c r="C45" i="3"/>
  <c r="B47" i="3" l="1"/>
  <c r="C46" i="3"/>
  <c r="D46" i="3"/>
  <c r="B48" i="3" l="1"/>
  <c r="C47" i="3"/>
  <c r="D47" i="3"/>
  <c r="D48" i="3" l="1"/>
  <c r="B49" i="3"/>
  <c r="C48" i="3"/>
  <c r="D49" i="3" l="1"/>
  <c r="B50" i="3"/>
  <c r="C49" i="3"/>
  <c r="B51" i="3" l="1"/>
  <c r="C50" i="3"/>
  <c r="D50" i="3"/>
  <c r="C51" i="3" l="1"/>
  <c r="D51" i="3"/>
  <c r="B52" i="3"/>
  <c r="D52" i="3" l="1"/>
  <c r="B53" i="3"/>
  <c r="C52" i="3"/>
  <c r="D53" i="3" l="1"/>
  <c r="B54" i="3"/>
  <c r="C53" i="3"/>
  <c r="B55" i="3" l="1"/>
  <c r="D54" i="3"/>
  <c r="C54" i="3"/>
  <c r="B56" i="3" l="1"/>
  <c r="C55" i="3"/>
  <c r="D55" i="3"/>
  <c r="C56" i="3" l="1"/>
  <c r="B57" i="3"/>
  <c r="D56" i="3"/>
  <c r="D57" i="3" l="1"/>
  <c r="B58" i="3"/>
  <c r="C57" i="3"/>
  <c r="B59" i="3" l="1"/>
  <c r="D58" i="3"/>
  <c r="C58" i="3"/>
  <c r="B60" i="3" l="1"/>
  <c r="C59" i="3"/>
  <c r="D59" i="3"/>
  <c r="C60" i="3" l="1"/>
  <c r="B61" i="3"/>
  <c r="D60" i="3"/>
  <c r="D61" i="3" l="1"/>
  <c r="C61" i="3"/>
  <c r="B62" i="3"/>
  <c r="B63" i="3" l="1"/>
  <c r="D62" i="3"/>
  <c r="C62" i="3"/>
  <c r="C63" i="3" l="1"/>
  <c r="B64" i="3"/>
  <c r="D63" i="3"/>
  <c r="C64" i="3" l="1"/>
  <c r="B65" i="3"/>
  <c r="D64" i="3"/>
  <c r="D65" i="3" l="1"/>
  <c r="B66" i="3"/>
  <c r="C65" i="3"/>
  <c r="B67" i="3" l="1"/>
  <c r="D66" i="3"/>
  <c r="C66" i="3"/>
  <c r="B68" i="3" l="1"/>
  <c r="C67" i="3"/>
  <c r="D67" i="3"/>
  <c r="C68" i="3" l="1"/>
  <c r="B69" i="3"/>
  <c r="D68" i="3"/>
  <c r="D69" i="3" l="1"/>
  <c r="C69" i="3"/>
  <c r="B70" i="3"/>
  <c r="B71" i="3" l="1"/>
  <c r="D70" i="3"/>
  <c r="C70" i="3"/>
  <c r="B72" i="3" l="1"/>
  <c r="C71" i="3"/>
  <c r="D71" i="3"/>
  <c r="C72" i="3" l="1"/>
  <c r="D72" i="3"/>
  <c r="B73" i="3"/>
  <c r="D73" i="3" l="1"/>
  <c r="C73" i="3"/>
  <c r="B74" i="3"/>
  <c r="B75" i="3" l="1"/>
  <c r="D74" i="3"/>
  <c r="C74" i="3"/>
  <c r="B76" i="3" l="1"/>
  <c r="D75" i="3"/>
  <c r="C75" i="3"/>
  <c r="C76" i="3" l="1"/>
  <c r="D76" i="3"/>
  <c r="B77" i="3"/>
  <c r="D77" i="3" l="1"/>
  <c r="C77" i="3"/>
  <c r="B78" i="3"/>
  <c r="B79" i="3" l="1"/>
  <c r="D78" i="3"/>
  <c r="C78" i="3"/>
  <c r="B80" i="3" l="1"/>
  <c r="D79" i="3"/>
  <c r="C79" i="3"/>
  <c r="C80" i="3" l="1"/>
  <c r="D80" i="3"/>
  <c r="B81" i="3"/>
  <c r="D81" i="3" l="1"/>
  <c r="C81" i="3"/>
  <c r="B82" i="3"/>
  <c r="B83" i="3" l="1"/>
  <c r="D82" i="3"/>
  <c r="C82" i="3"/>
  <c r="B84" i="3" l="1"/>
  <c r="D83" i="3"/>
  <c r="C83" i="3"/>
  <c r="C84" i="3" l="1"/>
  <c r="D84" i="3"/>
  <c r="B85" i="3"/>
  <c r="D85" i="3" l="1"/>
  <c r="B86" i="3"/>
  <c r="C85" i="3"/>
  <c r="B87" i="3" l="1"/>
  <c r="D86" i="3"/>
  <c r="C86" i="3"/>
  <c r="B88" i="3" l="1"/>
  <c r="C87" i="3"/>
  <c r="D87" i="3"/>
  <c r="C88" i="3" l="1"/>
  <c r="B89" i="3"/>
  <c r="D88" i="3"/>
  <c r="D89" i="3" l="1"/>
  <c r="B90" i="3"/>
  <c r="C89" i="3"/>
  <c r="B91" i="3" l="1"/>
  <c r="D90" i="3"/>
  <c r="C90" i="3"/>
  <c r="B92" i="3" l="1"/>
  <c r="C91" i="3"/>
  <c r="D91" i="3"/>
  <c r="C92" i="3" l="1"/>
  <c r="B93" i="3"/>
  <c r="D92" i="3"/>
  <c r="D93" i="3" l="1"/>
  <c r="B94" i="3"/>
  <c r="C93" i="3"/>
  <c r="B95" i="3" l="1"/>
  <c r="D94" i="3"/>
  <c r="C94" i="3"/>
  <c r="B96" i="3" l="1"/>
  <c r="C95" i="3"/>
  <c r="D95" i="3"/>
  <c r="C96" i="3" l="1"/>
  <c r="B97" i="3"/>
  <c r="D96" i="3"/>
  <c r="D97" i="3" l="1"/>
  <c r="B98" i="3"/>
  <c r="C97" i="3"/>
  <c r="B99" i="3" l="1"/>
  <c r="D98" i="3"/>
  <c r="C98" i="3"/>
  <c r="B100" i="3" l="1"/>
  <c r="D99" i="3"/>
  <c r="C99" i="3"/>
  <c r="C100" i="3" l="1"/>
  <c r="D100" i="3"/>
  <c r="B101" i="3"/>
  <c r="D101" i="3" l="1"/>
  <c r="B102" i="3"/>
  <c r="C101" i="3"/>
  <c r="B103" i="3" l="1"/>
  <c r="D102" i="3"/>
  <c r="C102" i="3"/>
  <c r="B104" i="3" l="1"/>
  <c r="D103" i="3"/>
  <c r="C103" i="3"/>
  <c r="C104" i="3" l="1"/>
  <c r="D104" i="3"/>
  <c r="B105" i="3"/>
  <c r="D105" i="3" l="1"/>
  <c r="B106" i="3"/>
  <c r="C105" i="3"/>
  <c r="B107" i="3" l="1"/>
  <c r="D106" i="3"/>
  <c r="C106" i="3"/>
  <c r="B108" i="3" l="1"/>
  <c r="C107" i="3"/>
  <c r="D107" i="3"/>
  <c r="C108" i="3" l="1"/>
  <c r="B109" i="3"/>
  <c r="D108" i="3"/>
  <c r="D109" i="3" l="1"/>
  <c r="B110" i="3"/>
  <c r="C109" i="3"/>
  <c r="B111" i="3" l="1"/>
  <c r="D110" i="3"/>
  <c r="C110" i="3"/>
  <c r="B112" i="3" l="1"/>
  <c r="C111" i="3"/>
  <c r="D111" i="3"/>
  <c r="C112" i="3" l="1"/>
  <c r="B113" i="3"/>
  <c r="D112" i="3"/>
  <c r="D113" i="3" l="1"/>
  <c r="B114" i="3"/>
  <c r="C113" i="3"/>
  <c r="B115" i="3" l="1"/>
  <c r="D114" i="3"/>
  <c r="C114" i="3"/>
  <c r="B116" i="3" l="1"/>
  <c r="C115" i="3"/>
  <c r="D115" i="3"/>
  <c r="C116" i="3" l="1"/>
  <c r="B117" i="3"/>
  <c r="D116" i="3"/>
  <c r="D117" i="3" l="1"/>
  <c r="B118" i="3"/>
  <c r="C117" i="3"/>
  <c r="M19" i="2"/>
  <c r="N19" i="2"/>
  <c r="O19" i="2"/>
  <c r="P19" i="2"/>
  <c r="Q19" i="2"/>
  <c r="R19" i="2"/>
  <c r="S19" i="2"/>
  <c r="M20" i="2"/>
  <c r="N20" i="2"/>
  <c r="O20" i="2"/>
  <c r="P20" i="2"/>
  <c r="Q20" i="2"/>
  <c r="R20" i="2"/>
  <c r="S20" i="2"/>
  <c r="M21" i="2"/>
  <c r="N21" i="2"/>
  <c r="O21" i="2"/>
  <c r="P21" i="2"/>
  <c r="Q21" i="2"/>
  <c r="R21" i="2"/>
  <c r="S21" i="2"/>
  <c r="M22" i="2"/>
  <c r="N22" i="2"/>
  <c r="O22" i="2"/>
  <c r="P22" i="2"/>
  <c r="Q22" i="2"/>
  <c r="R22" i="2"/>
  <c r="S22" i="2"/>
  <c r="M23" i="2"/>
  <c r="N23" i="2"/>
  <c r="O23" i="2"/>
  <c r="P23" i="2"/>
  <c r="Q23" i="2"/>
  <c r="R23" i="2"/>
  <c r="S23" i="2"/>
  <c r="M24" i="2"/>
  <c r="N24" i="2"/>
  <c r="O24" i="2"/>
  <c r="P24" i="2"/>
  <c r="Q24" i="2"/>
  <c r="R24" i="2"/>
  <c r="S24" i="2"/>
  <c r="M25" i="2"/>
  <c r="N25" i="2"/>
  <c r="O25" i="2"/>
  <c r="P25" i="2"/>
  <c r="Q25" i="2"/>
  <c r="R25" i="2"/>
  <c r="S25" i="2"/>
  <c r="M26" i="2"/>
  <c r="N26" i="2"/>
  <c r="O26" i="2"/>
  <c r="P26" i="2"/>
  <c r="Q26" i="2"/>
  <c r="R26" i="2"/>
  <c r="S26" i="2"/>
  <c r="M27" i="2"/>
  <c r="N27" i="2"/>
  <c r="O27" i="2"/>
  <c r="P27" i="2"/>
  <c r="Q27" i="2"/>
  <c r="R27" i="2"/>
  <c r="S27" i="2"/>
  <c r="M28" i="2"/>
  <c r="N28" i="2"/>
  <c r="O28" i="2"/>
  <c r="P28" i="2"/>
  <c r="Q28" i="2"/>
  <c r="R28" i="2"/>
  <c r="S28" i="2"/>
  <c r="M29" i="2"/>
  <c r="N29" i="2"/>
  <c r="O29" i="2"/>
  <c r="P29" i="2"/>
  <c r="Q29" i="2"/>
  <c r="R29" i="2"/>
  <c r="S29" i="2"/>
  <c r="M30" i="2"/>
  <c r="N30" i="2"/>
  <c r="O30" i="2"/>
  <c r="P30" i="2"/>
  <c r="Q30" i="2"/>
  <c r="R30" i="2"/>
  <c r="S30" i="2"/>
  <c r="M31" i="2"/>
  <c r="N31" i="2"/>
  <c r="O31" i="2"/>
  <c r="P31" i="2"/>
  <c r="Q31" i="2"/>
  <c r="R31" i="2"/>
  <c r="S31" i="2"/>
  <c r="M32" i="2"/>
  <c r="N32" i="2"/>
  <c r="O32" i="2"/>
  <c r="P32" i="2"/>
  <c r="Q32" i="2"/>
  <c r="R32" i="2"/>
  <c r="S32" i="2"/>
  <c r="M33" i="2"/>
  <c r="N33" i="2"/>
  <c r="O33" i="2"/>
  <c r="P33" i="2"/>
  <c r="Q33" i="2"/>
  <c r="R33" i="2"/>
  <c r="S33" i="2"/>
  <c r="M34" i="2"/>
  <c r="N34" i="2"/>
  <c r="O34" i="2"/>
  <c r="P34" i="2"/>
  <c r="Q34" i="2"/>
  <c r="R34" i="2"/>
  <c r="S34" i="2"/>
  <c r="M35" i="2"/>
  <c r="N35" i="2"/>
  <c r="O35" i="2"/>
  <c r="P35" i="2"/>
  <c r="Q35" i="2"/>
  <c r="R35" i="2"/>
  <c r="S35" i="2"/>
  <c r="M36" i="2"/>
  <c r="N36" i="2"/>
  <c r="O36" i="2"/>
  <c r="P36" i="2"/>
  <c r="Q36" i="2"/>
  <c r="R36" i="2"/>
  <c r="S36" i="2"/>
  <c r="M37" i="2"/>
  <c r="N37" i="2"/>
  <c r="O37" i="2"/>
  <c r="P37" i="2"/>
  <c r="Q37" i="2"/>
  <c r="R37" i="2"/>
  <c r="S37" i="2"/>
  <c r="M38" i="2"/>
  <c r="N38" i="2"/>
  <c r="O38" i="2"/>
  <c r="P38" i="2"/>
  <c r="Q38" i="2"/>
  <c r="R38" i="2"/>
  <c r="S38" i="2"/>
  <c r="M39" i="2"/>
  <c r="N39" i="2"/>
  <c r="O39" i="2"/>
  <c r="P39" i="2"/>
  <c r="Q39" i="2"/>
  <c r="R39" i="2"/>
  <c r="S39" i="2"/>
  <c r="M40" i="2"/>
  <c r="N40" i="2"/>
  <c r="O40" i="2"/>
  <c r="P40" i="2"/>
  <c r="Q40" i="2"/>
  <c r="R40" i="2"/>
  <c r="S40" i="2"/>
  <c r="M41" i="2"/>
  <c r="N41" i="2"/>
  <c r="O41" i="2"/>
  <c r="P41" i="2"/>
  <c r="Q41" i="2"/>
  <c r="R41" i="2"/>
  <c r="S41" i="2"/>
  <c r="M42" i="2"/>
  <c r="N42" i="2"/>
  <c r="O42" i="2"/>
  <c r="P42" i="2"/>
  <c r="Q42" i="2"/>
  <c r="R42" i="2"/>
  <c r="S42" i="2"/>
  <c r="M43" i="2"/>
  <c r="N43" i="2"/>
  <c r="O43" i="2"/>
  <c r="P43" i="2"/>
  <c r="Q43" i="2"/>
  <c r="R43" i="2"/>
  <c r="S43" i="2"/>
  <c r="M44" i="2"/>
  <c r="N44" i="2"/>
  <c r="O44" i="2"/>
  <c r="P44" i="2"/>
  <c r="Q44" i="2"/>
  <c r="R44" i="2"/>
  <c r="S44" i="2"/>
  <c r="M45" i="2"/>
  <c r="N45" i="2"/>
  <c r="O45" i="2"/>
  <c r="P45" i="2"/>
  <c r="Q45" i="2"/>
  <c r="R45" i="2"/>
  <c r="S45" i="2"/>
  <c r="M46" i="2"/>
  <c r="N46" i="2"/>
  <c r="O46" i="2"/>
  <c r="P46" i="2"/>
  <c r="Q46" i="2"/>
  <c r="R46" i="2"/>
  <c r="S46" i="2"/>
  <c r="M47" i="2"/>
  <c r="N47" i="2"/>
  <c r="O47" i="2"/>
  <c r="P47" i="2"/>
  <c r="Q47" i="2"/>
  <c r="R47" i="2"/>
  <c r="S47" i="2"/>
  <c r="M48" i="2"/>
  <c r="N48" i="2"/>
  <c r="O48" i="2"/>
  <c r="P48" i="2"/>
  <c r="Q48" i="2"/>
  <c r="R48" i="2"/>
  <c r="S48" i="2"/>
  <c r="M49" i="2"/>
  <c r="N49" i="2"/>
  <c r="O49" i="2"/>
  <c r="P49" i="2"/>
  <c r="Q49" i="2"/>
  <c r="R49" i="2"/>
  <c r="S49" i="2"/>
  <c r="M50" i="2"/>
  <c r="N50" i="2"/>
  <c r="O50" i="2"/>
  <c r="P50" i="2"/>
  <c r="Q50" i="2"/>
  <c r="R50" i="2"/>
  <c r="S50" i="2"/>
  <c r="M51" i="2"/>
  <c r="N51" i="2"/>
  <c r="O51" i="2"/>
  <c r="P51" i="2"/>
  <c r="Q51" i="2"/>
  <c r="R51" i="2"/>
  <c r="S51" i="2"/>
  <c r="M52" i="2"/>
  <c r="N52" i="2"/>
  <c r="O52" i="2"/>
  <c r="P52" i="2"/>
  <c r="Q52" i="2"/>
  <c r="R52" i="2"/>
  <c r="S52" i="2"/>
  <c r="M53" i="2"/>
  <c r="N53" i="2"/>
  <c r="O53" i="2"/>
  <c r="P53" i="2"/>
  <c r="Q53" i="2"/>
  <c r="R53" i="2"/>
  <c r="S53" i="2"/>
  <c r="M54" i="2"/>
  <c r="N54" i="2"/>
  <c r="O54" i="2"/>
  <c r="P54" i="2"/>
  <c r="Q54" i="2"/>
  <c r="R54" i="2"/>
  <c r="S54" i="2"/>
  <c r="M55" i="2"/>
  <c r="N55" i="2"/>
  <c r="O55" i="2"/>
  <c r="P55" i="2"/>
  <c r="Q55" i="2"/>
  <c r="R55" i="2"/>
  <c r="S55" i="2"/>
  <c r="M56" i="2"/>
  <c r="N56" i="2"/>
  <c r="O56" i="2"/>
  <c r="P56" i="2"/>
  <c r="Q56" i="2"/>
  <c r="R56" i="2"/>
  <c r="S56" i="2"/>
  <c r="M57" i="2"/>
  <c r="N57" i="2"/>
  <c r="O57" i="2"/>
  <c r="P57" i="2"/>
  <c r="Q57" i="2"/>
  <c r="R57" i="2"/>
  <c r="S57" i="2"/>
  <c r="M58" i="2"/>
  <c r="N58" i="2"/>
  <c r="O58" i="2"/>
  <c r="P58" i="2"/>
  <c r="Q58" i="2"/>
  <c r="R58" i="2"/>
  <c r="S58" i="2"/>
  <c r="M59" i="2"/>
  <c r="N59" i="2"/>
  <c r="O59" i="2"/>
  <c r="P59" i="2"/>
  <c r="Q59" i="2"/>
  <c r="R59" i="2"/>
  <c r="S59" i="2"/>
  <c r="M60" i="2"/>
  <c r="N60" i="2"/>
  <c r="O60" i="2"/>
  <c r="P60" i="2"/>
  <c r="Q60" i="2"/>
  <c r="R60" i="2"/>
  <c r="S60" i="2"/>
  <c r="M61" i="2"/>
  <c r="N61" i="2"/>
  <c r="O61" i="2"/>
  <c r="P61" i="2"/>
  <c r="Q61" i="2"/>
  <c r="R61" i="2"/>
  <c r="S61" i="2"/>
  <c r="M62" i="2"/>
  <c r="N62" i="2"/>
  <c r="O62" i="2"/>
  <c r="P62" i="2"/>
  <c r="Q62" i="2"/>
  <c r="R62" i="2"/>
  <c r="S62" i="2"/>
  <c r="M63" i="2"/>
  <c r="N63" i="2"/>
  <c r="O63" i="2"/>
  <c r="P63" i="2"/>
  <c r="Q63" i="2"/>
  <c r="R63" i="2"/>
  <c r="S63" i="2"/>
  <c r="M64" i="2"/>
  <c r="N64" i="2"/>
  <c r="O64" i="2"/>
  <c r="P64" i="2"/>
  <c r="Q64" i="2"/>
  <c r="R64" i="2"/>
  <c r="S64" i="2"/>
  <c r="M65" i="2"/>
  <c r="N65" i="2"/>
  <c r="O65" i="2"/>
  <c r="P65" i="2"/>
  <c r="Q65" i="2"/>
  <c r="R65" i="2"/>
  <c r="S65" i="2"/>
  <c r="M66" i="2"/>
  <c r="N66" i="2"/>
  <c r="O66" i="2"/>
  <c r="P66" i="2"/>
  <c r="Q66" i="2"/>
  <c r="R66" i="2"/>
  <c r="S66" i="2"/>
  <c r="M67" i="2"/>
  <c r="N67" i="2"/>
  <c r="O67" i="2"/>
  <c r="P67" i="2"/>
  <c r="Q67" i="2"/>
  <c r="R67" i="2"/>
  <c r="S67" i="2"/>
  <c r="M68" i="2"/>
  <c r="N68" i="2"/>
  <c r="O68" i="2"/>
  <c r="P68" i="2"/>
  <c r="Q68" i="2"/>
  <c r="R68" i="2"/>
  <c r="S68" i="2"/>
  <c r="M69" i="2"/>
  <c r="N69" i="2"/>
  <c r="O69" i="2"/>
  <c r="P69" i="2"/>
  <c r="Q69" i="2"/>
  <c r="R69" i="2"/>
  <c r="S69" i="2"/>
  <c r="M70" i="2"/>
  <c r="N70" i="2"/>
  <c r="O70" i="2"/>
  <c r="P70" i="2"/>
  <c r="Q70" i="2"/>
  <c r="R70" i="2"/>
  <c r="S70" i="2"/>
  <c r="M71" i="2"/>
  <c r="N71" i="2"/>
  <c r="O71" i="2"/>
  <c r="P71" i="2"/>
  <c r="Q71" i="2"/>
  <c r="R71" i="2"/>
  <c r="S71" i="2"/>
  <c r="M72" i="2"/>
  <c r="N72" i="2"/>
  <c r="O72" i="2"/>
  <c r="P72" i="2"/>
  <c r="Q72" i="2"/>
  <c r="R72" i="2"/>
  <c r="S72" i="2"/>
  <c r="M73" i="2"/>
  <c r="N73" i="2"/>
  <c r="O73" i="2"/>
  <c r="P73" i="2"/>
  <c r="Q73" i="2"/>
  <c r="R73" i="2"/>
  <c r="S73" i="2"/>
  <c r="M74" i="2"/>
  <c r="N74" i="2"/>
  <c r="O74" i="2"/>
  <c r="P74" i="2"/>
  <c r="Q74" i="2"/>
  <c r="R74" i="2"/>
  <c r="S74" i="2"/>
  <c r="M75" i="2"/>
  <c r="N75" i="2"/>
  <c r="O75" i="2"/>
  <c r="P75" i="2"/>
  <c r="Q75" i="2"/>
  <c r="R75" i="2"/>
  <c r="S75" i="2"/>
  <c r="M76" i="2"/>
  <c r="N76" i="2"/>
  <c r="O76" i="2"/>
  <c r="P76" i="2"/>
  <c r="Q76" i="2"/>
  <c r="R76" i="2"/>
  <c r="S76" i="2"/>
  <c r="M77" i="2"/>
  <c r="N77" i="2"/>
  <c r="O77" i="2"/>
  <c r="P77" i="2"/>
  <c r="Q77" i="2"/>
  <c r="R77" i="2"/>
  <c r="S77" i="2"/>
  <c r="M78" i="2"/>
  <c r="N78" i="2"/>
  <c r="O78" i="2"/>
  <c r="P78" i="2"/>
  <c r="Q78" i="2"/>
  <c r="R78" i="2"/>
  <c r="S78" i="2"/>
  <c r="M79" i="2"/>
  <c r="N79" i="2"/>
  <c r="O79" i="2"/>
  <c r="P79" i="2"/>
  <c r="Q79" i="2"/>
  <c r="R79" i="2"/>
  <c r="S79" i="2"/>
  <c r="M80" i="2"/>
  <c r="N80" i="2"/>
  <c r="O80" i="2"/>
  <c r="P80" i="2"/>
  <c r="Q80" i="2"/>
  <c r="R80" i="2"/>
  <c r="S80" i="2"/>
  <c r="M81" i="2"/>
  <c r="N81" i="2"/>
  <c r="O81" i="2"/>
  <c r="P81" i="2"/>
  <c r="Q81" i="2"/>
  <c r="R81" i="2"/>
  <c r="S81" i="2"/>
  <c r="M82" i="2"/>
  <c r="N82" i="2"/>
  <c r="O82" i="2"/>
  <c r="P82" i="2"/>
  <c r="Q82" i="2"/>
  <c r="R82" i="2"/>
  <c r="S82" i="2"/>
  <c r="M83" i="2"/>
  <c r="N83" i="2"/>
  <c r="O83" i="2"/>
  <c r="P83" i="2"/>
  <c r="Q83" i="2"/>
  <c r="R83" i="2"/>
  <c r="S83" i="2"/>
  <c r="M84" i="2"/>
  <c r="N84" i="2"/>
  <c r="O84" i="2"/>
  <c r="P84" i="2"/>
  <c r="Q84" i="2"/>
  <c r="R84" i="2"/>
  <c r="S84" i="2"/>
  <c r="M85" i="2"/>
  <c r="N85" i="2"/>
  <c r="O85" i="2"/>
  <c r="P85" i="2"/>
  <c r="Q85" i="2"/>
  <c r="R85" i="2"/>
  <c r="S85" i="2"/>
  <c r="M86" i="2"/>
  <c r="N86" i="2"/>
  <c r="O86" i="2"/>
  <c r="P86" i="2"/>
  <c r="Q86" i="2"/>
  <c r="R86" i="2"/>
  <c r="S86" i="2"/>
  <c r="M87" i="2"/>
  <c r="N87" i="2"/>
  <c r="O87" i="2"/>
  <c r="P87" i="2"/>
  <c r="Q87" i="2"/>
  <c r="R87" i="2"/>
  <c r="S87" i="2"/>
  <c r="M88" i="2"/>
  <c r="N88" i="2"/>
  <c r="O88" i="2"/>
  <c r="P88" i="2"/>
  <c r="Q88" i="2"/>
  <c r="R88" i="2"/>
  <c r="S88" i="2"/>
  <c r="M89" i="2"/>
  <c r="N89" i="2"/>
  <c r="O89" i="2"/>
  <c r="P89" i="2"/>
  <c r="Q89" i="2"/>
  <c r="R89" i="2"/>
  <c r="S89" i="2"/>
  <c r="M90" i="2"/>
  <c r="N90" i="2"/>
  <c r="O90" i="2"/>
  <c r="P90" i="2"/>
  <c r="Q90" i="2"/>
  <c r="R90" i="2"/>
  <c r="S90" i="2"/>
  <c r="M91" i="2"/>
  <c r="N91" i="2"/>
  <c r="O91" i="2"/>
  <c r="P91" i="2"/>
  <c r="Q91" i="2"/>
  <c r="R91" i="2"/>
  <c r="S91" i="2"/>
  <c r="M92" i="2"/>
  <c r="N92" i="2"/>
  <c r="O92" i="2"/>
  <c r="P92" i="2"/>
  <c r="Q92" i="2"/>
  <c r="R92" i="2"/>
  <c r="S92" i="2"/>
  <c r="M93" i="2"/>
  <c r="N93" i="2"/>
  <c r="O93" i="2"/>
  <c r="P93" i="2"/>
  <c r="Q93" i="2"/>
  <c r="R93" i="2"/>
  <c r="S93" i="2"/>
  <c r="M94" i="2"/>
  <c r="N94" i="2"/>
  <c r="O94" i="2"/>
  <c r="P94" i="2"/>
  <c r="Q94" i="2"/>
  <c r="R94" i="2"/>
  <c r="S94" i="2"/>
  <c r="M95" i="2"/>
  <c r="N95" i="2"/>
  <c r="O95" i="2"/>
  <c r="P95" i="2"/>
  <c r="Q95" i="2"/>
  <c r="R95" i="2"/>
  <c r="S95" i="2"/>
  <c r="M96" i="2"/>
  <c r="N96" i="2"/>
  <c r="O96" i="2"/>
  <c r="P96" i="2"/>
  <c r="Q96" i="2"/>
  <c r="R96" i="2"/>
  <c r="S96" i="2"/>
  <c r="M97" i="2"/>
  <c r="N97" i="2"/>
  <c r="O97" i="2"/>
  <c r="P97" i="2"/>
  <c r="Q97" i="2"/>
  <c r="R97" i="2"/>
  <c r="S97" i="2"/>
  <c r="M98" i="2"/>
  <c r="N98" i="2"/>
  <c r="O98" i="2"/>
  <c r="P98" i="2"/>
  <c r="Q98" i="2"/>
  <c r="R98" i="2"/>
  <c r="S98" i="2"/>
  <c r="M99" i="2"/>
  <c r="N99" i="2"/>
  <c r="O99" i="2"/>
  <c r="P99" i="2"/>
  <c r="Q99" i="2"/>
  <c r="R99" i="2"/>
  <c r="S99" i="2"/>
  <c r="M100" i="2"/>
  <c r="N100" i="2"/>
  <c r="O100" i="2"/>
  <c r="P100" i="2"/>
  <c r="Q100" i="2"/>
  <c r="R100" i="2"/>
  <c r="S100" i="2"/>
  <c r="M101" i="2"/>
  <c r="N101" i="2"/>
  <c r="O101" i="2"/>
  <c r="P101" i="2"/>
  <c r="Q101" i="2"/>
  <c r="R101" i="2"/>
  <c r="S101" i="2"/>
  <c r="M102" i="2"/>
  <c r="N102" i="2"/>
  <c r="O102" i="2"/>
  <c r="P102" i="2"/>
  <c r="Q102" i="2"/>
  <c r="R102" i="2"/>
  <c r="S102" i="2"/>
  <c r="M103" i="2"/>
  <c r="N103" i="2"/>
  <c r="O103" i="2"/>
  <c r="P103" i="2"/>
  <c r="Q103" i="2"/>
  <c r="R103" i="2"/>
  <c r="S103" i="2"/>
  <c r="M104" i="2"/>
  <c r="N104" i="2"/>
  <c r="O104" i="2"/>
  <c r="P104" i="2"/>
  <c r="Q104" i="2"/>
  <c r="R104" i="2"/>
  <c r="S104" i="2"/>
  <c r="M105" i="2"/>
  <c r="N105" i="2"/>
  <c r="O105" i="2"/>
  <c r="P105" i="2"/>
  <c r="Q105" i="2"/>
  <c r="R105" i="2"/>
  <c r="S105" i="2"/>
  <c r="M106" i="2"/>
  <c r="N106" i="2"/>
  <c r="O106" i="2"/>
  <c r="P106" i="2"/>
  <c r="Q106" i="2"/>
  <c r="R106" i="2"/>
  <c r="S106" i="2"/>
  <c r="M107" i="2"/>
  <c r="N107" i="2"/>
  <c r="O107" i="2"/>
  <c r="P107" i="2"/>
  <c r="Q107" i="2"/>
  <c r="R107" i="2"/>
  <c r="S107" i="2"/>
  <c r="M108" i="2"/>
  <c r="N108" i="2"/>
  <c r="O108" i="2"/>
  <c r="P108" i="2"/>
  <c r="Q108" i="2"/>
  <c r="R108" i="2"/>
  <c r="S108" i="2"/>
  <c r="M109" i="2"/>
  <c r="N109" i="2"/>
  <c r="O109" i="2"/>
  <c r="P109" i="2"/>
  <c r="Q109" i="2"/>
  <c r="R109" i="2"/>
  <c r="S109" i="2"/>
  <c r="M110" i="2"/>
  <c r="N110" i="2"/>
  <c r="O110" i="2"/>
  <c r="P110" i="2"/>
  <c r="Q110" i="2"/>
  <c r="R110" i="2"/>
  <c r="S110" i="2"/>
  <c r="M111" i="2"/>
  <c r="N111" i="2"/>
  <c r="O111" i="2"/>
  <c r="P111" i="2"/>
  <c r="Q111" i="2"/>
  <c r="R111" i="2"/>
  <c r="S111" i="2"/>
  <c r="M112" i="2"/>
  <c r="N112" i="2"/>
  <c r="O112" i="2"/>
  <c r="P112" i="2"/>
  <c r="Q112" i="2"/>
  <c r="R112" i="2"/>
  <c r="S112" i="2"/>
  <c r="M113" i="2"/>
  <c r="N113" i="2"/>
  <c r="O113" i="2"/>
  <c r="P113" i="2"/>
  <c r="Q113" i="2"/>
  <c r="R113" i="2"/>
  <c r="S113" i="2"/>
  <c r="M114" i="2"/>
  <c r="N114" i="2"/>
  <c r="O114" i="2"/>
  <c r="P114" i="2"/>
  <c r="Q114" i="2"/>
  <c r="R114" i="2"/>
  <c r="S114" i="2"/>
  <c r="M115" i="2"/>
  <c r="N115" i="2"/>
  <c r="O115" i="2"/>
  <c r="P115" i="2"/>
  <c r="Q115" i="2"/>
  <c r="R115" i="2"/>
  <c r="S115" i="2"/>
  <c r="M116" i="2"/>
  <c r="N116" i="2"/>
  <c r="O116" i="2"/>
  <c r="P116" i="2"/>
  <c r="Q116" i="2"/>
  <c r="R116" i="2"/>
  <c r="S116" i="2"/>
  <c r="M117" i="2"/>
  <c r="N117" i="2"/>
  <c r="O117" i="2"/>
  <c r="P117" i="2"/>
  <c r="Q117" i="2"/>
  <c r="R117" i="2"/>
  <c r="S117" i="2"/>
  <c r="M118" i="2"/>
  <c r="N118" i="2"/>
  <c r="O118" i="2"/>
  <c r="P118" i="2"/>
  <c r="Q118" i="2"/>
  <c r="R118" i="2"/>
  <c r="S118" i="2"/>
  <c r="M119" i="2"/>
  <c r="N119" i="2"/>
  <c r="O119" i="2"/>
  <c r="P119" i="2"/>
  <c r="Q119" i="2"/>
  <c r="R119" i="2"/>
  <c r="S119" i="2"/>
  <c r="M120" i="2"/>
  <c r="N120" i="2"/>
  <c r="O120" i="2"/>
  <c r="P120" i="2"/>
  <c r="Q120" i="2"/>
  <c r="R120" i="2"/>
  <c r="S120" i="2"/>
  <c r="M121" i="2"/>
  <c r="N121" i="2"/>
  <c r="O121" i="2"/>
  <c r="P121" i="2"/>
  <c r="Q121" i="2"/>
  <c r="R121" i="2"/>
  <c r="S121" i="2"/>
  <c r="M122" i="2"/>
  <c r="N122" i="2"/>
  <c r="O122" i="2"/>
  <c r="P122" i="2"/>
  <c r="Q122" i="2"/>
  <c r="R122" i="2"/>
  <c r="S122" i="2"/>
  <c r="M123" i="2"/>
  <c r="N123" i="2"/>
  <c r="O123" i="2"/>
  <c r="P123" i="2"/>
  <c r="Q123" i="2"/>
  <c r="R123" i="2"/>
  <c r="S123" i="2"/>
  <c r="M124" i="2"/>
  <c r="N124" i="2"/>
  <c r="O124" i="2"/>
  <c r="P124" i="2"/>
  <c r="Q124" i="2"/>
  <c r="R124" i="2"/>
  <c r="S124" i="2"/>
  <c r="M125" i="2"/>
  <c r="N125" i="2"/>
  <c r="O125" i="2"/>
  <c r="P125" i="2"/>
  <c r="Q125" i="2"/>
  <c r="R125" i="2"/>
  <c r="S125" i="2"/>
  <c r="M126" i="2"/>
  <c r="N126" i="2"/>
  <c r="O126" i="2"/>
  <c r="P126" i="2"/>
  <c r="Q126" i="2"/>
  <c r="R126" i="2"/>
  <c r="S126" i="2"/>
  <c r="M127" i="2"/>
  <c r="N127" i="2"/>
  <c r="O127" i="2"/>
  <c r="P127" i="2"/>
  <c r="Q127" i="2"/>
  <c r="R127" i="2"/>
  <c r="S127" i="2"/>
  <c r="M128" i="2"/>
  <c r="N128" i="2"/>
  <c r="O128" i="2"/>
  <c r="P128" i="2"/>
  <c r="Q128" i="2"/>
  <c r="R128" i="2"/>
  <c r="S128" i="2"/>
  <c r="M129" i="2"/>
  <c r="N129" i="2"/>
  <c r="O129" i="2"/>
  <c r="P129" i="2"/>
  <c r="Q129" i="2"/>
  <c r="R129" i="2"/>
  <c r="S129" i="2"/>
  <c r="M130" i="2"/>
  <c r="N130" i="2"/>
  <c r="O130" i="2"/>
  <c r="P130" i="2"/>
  <c r="Q130" i="2"/>
  <c r="R130" i="2"/>
  <c r="S130" i="2"/>
  <c r="M131" i="2"/>
  <c r="N131" i="2"/>
  <c r="O131" i="2"/>
  <c r="P131" i="2"/>
  <c r="Q131" i="2"/>
  <c r="R131" i="2"/>
  <c r="S131" i="2"/>
  <c r="M132" i="2"/>
  <c r="N132" i="2"/>
  <c r="O132" i="2"/>
  <c r="P132" i="2"/>
  <c r="Q132" i="2"/>
  <c r="R132" i="2"/>
  <c r="S132" i="2"/>
  <c r="M133" i="2"/>
  <c r="N133" i="2"/>
  <c r="O133" i="2"/>
  <c r="P133" i="2"/>
  <c r="Q133" i="2"/>
  <c r="R133" i="2"/>
  <c r="S133" i="2"/>
  <c r="M134" i="2"/>
  <c r="N134" i="2"/>
  <c r="O134" i="2"/>
  <c r="P134" i="2"/>
  <c r="Q134" i="2"/>
  <c r="R134" i="2"/>
  <c r="S134" i="2"/>
  <c r="M135" i="2"/>
  <c r="N135" i="2"/>
  <c r="O135" i="2"/>
  <c r="P135" i="2"/>
  <c r="Q135" i="2"/>
  <c r="R135" i="2"/>
  <c r="S135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Q142" i="2"/>
  <c r="R142" i="2"/>
  <c r="S142" i="2"/>
  <c r="M143" i="2"/>
  <c r="N143" i="2"/>
  <c r="O143" i="2"/>
  <c r="P143" i="2"/>
  <c r="Q143" i="2"/>
  <c r="R143" i="2"/>
  <c r="S143" i="2"/>
  <c r="M144" i="2"/>
  <c r="N144" i="2"/>
  <c r="O144" i="2"/>
  <c r="P144" i="2"/>
  <c r="Q144" i="2"/>
  <c r="R144" i="2"/>
  <c r="S144" i="2"/>
  <c r="M145" i="2"/>
  <c r="N145" i="2"/>
  <c r="O145" i="2"/>
  <c r="P145" i="2"/>
  <c r="Q145" i="2"/>
  <c r="R145" i="2"/>
  <c r="S145" i="2"/>
  <c r="M146" i="2"/>
  <c r="N146" i="2"/>
  <c r="O146" i="2"/>
  <c r="P146" i="2"/>
  <c r="Q146" i="2"/>
  <c r="R146" i="2"/>
  <c r="S146" i="2"/>
  <c r="M147" i="2"/>
  <c r="N147" i="2"/>
  <c r="O147" i="2"/>
  <c r="P147" i="2"/>
  <c r="Q147" i="2"/>
  <c r="R147" i="2"/>
  <c r="S147" i="2"/>
  <c r="M148" i="2"/>
  <c r="N148" i="2"/>
  <c r="O148" i="2"/>
  <c r="P148" i="2"/>
  <c r="Q148" i="2"/>
  <c r="R148" i="2"/>
  <c r="S148" i="2"/>
  <c r="M149" i="2"/>
  <c r="N149" i="2"/>
  <c r="O149" i="2"/>
  <c r="P149" i="2"/>
  <c r="Q149" i="2"/>
  <c r="R149" i="2"/>
  <c r="S149" i="2"/>
  <c r="M150" i="2"/>
  <c r="N150" i="2"/>
  <c r="O150" i="2"/>
  <c r="P150" i="2"/>
  <c r="Q150" i="2"/>
  <c r="R150" i="2"/>
  <c r="S150" i="2"/>
  <c r="M151" i="2"/>
  <c r="N151" i="2"/>
  <c r="O151" i="2"/>
  <c r="P151" i="2"/>
  <c r="Q151" i="2"/>
  <c r="R151" i="2"/>
  <c r="S151" i="2"/>
  <c r="M152" i="2"/>
  <c r="N152" i="2"/>
  <c r="O152" i="2"/>
  <c r="P152" i="2"/>
  <c r="Q152" i="2"/>
  <c r="R152" i="2"/>
  <c r="S152" i="2"/>
  <c r="M153" i="2"/>
  <c r="N153" i="2"/>
  <c r="O153" i="2"/>
  <c r="P153" i="2"/>
  <c r="Q153" i="2"/>
  <c r="R153" i="2"/>
  <c r="S153" i="2"/>
  <c r="M154" i="2"/>
  <c r="N154" i="2"/>
  <c r="O154" i="2"/>
  <c r="P154" i="2"/>
  <c r="Q154" i="2"/>
  <c r="R154" i="2"/>
  <c r="S154" i="2"/>
  <c r="M155" i="2"/>
  <c r="N155" i="2"/>
  <c r="O155" i="2"/>
  <c r="P155" i="2"/>
  <c r="Q155" i="2"/>
  <c r="R155" i="2"/>
  <c r="S155" i="2"/>
  <c r="M156" i="2"/>
  <c r="N156" i="2"/>
  <c r="O156" i="2"/>
  <c r="P156" i="2"/>
  <c r="Q156" i="2"/>
  <c r="R156" i="2"/>
  <c r="S156" i="2"/>
  <c r="M157" i="2"/>
  <c r="N157" i="2"/>
  <c r="O157" i="2"/>
  <c r="P157" i="2"/>
  <c r="Q157" i="2"/>
  <c r="R157" i="2"/>
  <c r="S157" i="2"/>
  <c r="M158" i="2"/>
  <c r="N158" i="2"/>
  <c r="O158" i="2"/>
  <c r="P158" i="2"/>
  <c r="Q158" i="2"/>
  <c r="R158" i="2"/>
  <c r="S158" i="2"/>
  <c r="M159" i="2"/>
  <c r="N159" i="2"/>
  <c r="O159" i="2"/>
  <c r="P159" i="2"/>
  <c r="Q159" i="2"/>
  <c r="R159" i="2"/>
  <c r="S159" i="2"/>
  <c r="M160" i="2"/>
  <c r="N160" i="2"/>
  <c r="O160" i="2"/>
  <c r="P160" i="2"/>
  <c r="Q160" i="2"/>
  <c r="R160" i="2"/>
  <c r="S160" i="2"/>
  <c r="M161" i="2"/>
  <c r="N161" i="2"/>
  <c r="O161" i="2"/>
  <c r="P161" i="2"/>
  <c r="Q161" i="2"/>
  <c r="R161" i="2"/>
  <c r="S161" i="2"/>
  <c r="M162" i="2"/>
  <c r="N162" i="2"/>
  <c r="O162" i="2"/>
  <c r="P162" i="2"/>
  <c r="Q162" i="2"/>
  <c r="R162" i="2"/>
  <c r="S162" i="2"/>
  <c r="M163" i="2"/>
  <c r="N163" i="2"/>
  <c r="O163" i="2"/>
  <c r="P163" i="2"/>
  <c r="Q163" i="2"/>
  <c r="R163" i="2"/>
  <c r="S163" i="2"/>
  <c r="M164" i="2"/>
  <c r="N164" i="2"/>
  <c r="O164" i="2"/>
  <c r="P164" i="2"/>
  <c r="Q164" i="2"/>
  <c r="R164" i="2"/>
  <c r="S164" i="2"/>
  <c r="M165" i="2"/>
  <c r="N165" i="2"/>
  <c r="O165" i="2"/>
  <c r="P165" i="2"/>
  <c r="Q165" i="2"/>
  <c r="R165" i="2"/>
  <c r="S165" i="2"/>
  <c r="M166" i="2"/>
  <c r="N166" i="2"/>
  <c r="O166" i="2"/>
  <c r="P166" i="2"/>
  <c r="Q166" i="2"/>
  <c r="R166" i="2"/>
  <c r="S166" i="2"/>
  <c r="M167" i="2"/>
  <c r="N167" i="2"/>
  <c r="O167" i="2"/>
  <c r="P167" i="2"/>
  <c r="Q167" i="2"/>
  <c r="R167" i="2"/>
  <c r="S167" i="2"/>
  <c r="M168" i="2"/>
  <c r="N168" i="2"/>
  <c r="O168" i="2"/>
  <c r="P168" i="2"/>
  <c r="Q168" i="2"/>
  <c r="R168" i="2"/>
  <c r="S168" i="2"/>
  <c r="M169" i="2"/>
  <c r="N169" i="2"/>
  <c r="O169" i="2"/>
  <c r="P169" i="2"/>
  <c r="Q169" i="2"/>
  <c r="R169" i="2"/>
  <c r="S169" i="2"/>
  <c r="M170" i="2"/>
  <c r="N170" i="2"/>
  <c r="O170" i="2"/>
  <c r="P170" i="2"/>
  <c r="Q170" i="2"/>
  <c r="R170" i="2"/>
  <c r="S170" i="2"/>
  <c r="M171" i="2"/>
  <c r="N171" i="2"/>
  <c r="O171" i="2"/>
  <c r="P171" i="2"/>
  <c r="Q171" i="2"/>
  <c r="R171" i="2"/>
  <c r="S171" i="2"/>
  <c r="M172" i="2"/>
  <c r="N172" i="2"/>
  <c r="O172" i="2"/>
  <c r="P172" i="2"/>
  <c r="Q172" i="2"/>
  <c r="R172" i="2"/>
  <c r="S172" i="2"/>
  <c r="M173" i="2"/>
  <c r="N173" i="2"/>
  <c r="O173" i="2"/>
  <c r="P173" i="2"/>
  <c r="Q173" i="2"/>
  <c r="R173" i="2"/>
  <c r="S173" i="2"/>
  <c r="M174" i="2"/>
  <c r="N174" i="2"/>
  <c r="O174" i="2"/>
  <c r="P174" i="2"/>
  <c r="Q174" i="2"/>
  <c r="R174" i="2"/>
  <c r="S174" i="2"/>
  <c r="M175" i="2"/>
  <c r="N175" i="2"/>
  <c r="O175" i="2"/>
  <c r="P175" i="2"/>
  <c r="Q175" i="2"/>
  <c r="R175" i="2"/>
  <c r="S175" i="2"/>
  <c r="M176" i="2"/>
  <c r="N176" i="2"/>
  <c r="O176" i="2"/>
  <c r="P176" i="2"/>
  <c r="Q176" i="2"/>
  <c r="R176" i="2"/>
  <c r="S176" i="2"/>
  <c r="M177" i="2"/>
  <c r="N177" i="2"/>
  <c r="O177" i="2"/>
  <c r="P177" i="2"/>
  <c r="Q177" i="2"/>
  <c r="R177" i="2"/>
  <c r="S177" i="2"/>
  <c r="M178" i="2"/>
  <c r="N178" i="2"/>
  <c r="O178" i="2"/>
  <c r="P178" i="2"/>
  <c r="Q178" i="2"/>
  <c r="R178" i="2"/>
  <c r="S178" i="2"/>
  <c r="M179" i="2"/>
  <c r="N179" i="2"/>
  <c r="O179" i="2"/>
  <c r="P179" i="2"/>
  <c r="Q179" i="2"/>
  <c r="R179" i="2"/>
  <c r="S179" i="2"/>
  <c r="M180" i="2"/>
  <c r="N180" i="2"/>
  <c r="O180" i="2"/>
  <c r="P180" i="2"/>
  <c r="Q180" i="2"/>
  <c r="R180" i="2"/>
  <c r="S180" i="2"/>
  <c r="M181" i="2"/>
  <c r="N181" i="2"/>
  <c r="O181" i="2"/>
  <c r="P181" i="2"/>
  <c r="Q181" i="2"/>
  <c r="R181" i="2"/>
  <c r="S181" i="2"/>
  <c r="M182" i="2"/>
  <c r="N182" i="2"/>
  <c r="O182" i="2"/>
  <c r="P182" i="2"/>
  <c r="Q182" i="2"/>
  <c r="R182" i="2"/>
  <c r="S182" i="2"/>
  <c r="M183" i="2"/>
  <c r="N183" i="2"/>
  <c r="O183" i="2"/>
  <c r="P183" i="2"/>
  <c r="Q183" i="2"/>
  <c r="R183" i="2"/>
  <c r="S183" i="2"/>
  <c r="M184" i="2"/>
  <c r="N184" i="2"/>
  <c r="O184" i="2"/>
  <c r="P184" i="2"/>
  <c r="Q184" i="2"/>
  <c r="R184" i="2"/>
  <c r="S184" i="2"/>
  <c r="M185" i="2"/>
  <c r="N185" i="2"/>
  <c r="O185" i="2"/>
  <c r="P185" i="2"/>
  <c r="Q185" i="2"/>
  <c r="R185" i="2"/>
  <c r="S185" i="2"/>
  <c r="M186" i="2"/>
  <c r="N186" i="2"/>
  <c r="O186" i="2"/>
  <c r="P186" i="2"/>
  <c r="Q186" i="2"/>
  <c r="R186" i="2"/>
  <c r="S186" i="2"/>
  <c r="M187" i="2"/>
  <c r="N187" i="2"/>
  <c r="O187" i="2"/>
  <c r="P187" i="2"/>
  <c r="Q187" i="2"/>
  <c r="R187" i="2"/>
  <c r="S187" i="2"/>
  <c r="M188" i="2"/>
  <c r="N188" i="2"/>
  <c r="O188" i="2"/>
  <c r="P188" i="2"/>
  <c r="Q188" i="2"/>
  <c r="R188" i="2"/>
  <c r="S188" i="2"/>
  <c r="M189" i="2"/>
  <c r="N189" i="2"/>
  <c r="O189" i="2"/>
  <c r="P189" i="2"/>
  <c r="Q189" i="2"/>
  <c r="R189" i="2"/>
  <c r="S189" i="2"/>
  <c r="M190" i="2"/>
  <c r="N190" i="2"/>
  <c r="O190" i="2"/>
  <c r="P190" i="2"/>
  <c r="Q190" i="2"/>
  <c r="R190" i="2"/>
  <c r="S190" i="2"/>
  <c r="M191" i="2"/>
  <c r="N191" i="2"/>
  <c r="O191" i="2"/>
  <c r="P191" i="2"/>
  <c r="Q191" i="2"/>
  <c r="R191" i="2"/>
  <c r="S191" i="2"/>
  <c r="M192" i="2"/>
  <c r="N192" i="2"/>
  <c r="O192" i="2"/>
  <c r="P192" i="2"/>
  <c r="Q192" i="2"/>
  <c r="R192" i="2"/>
  <c r="S192" i="2"/>
  <c r="M193" i="2"/>
  <c r="N193" i="2"/>
  <c r="O193" i="2"/>
  <c r="P193" i="2"/>
  <c r="Q193" i="2"/>
  <c r="R193" i="2"/>
  <c r="S193" i="2"/>
  <c r="M194" i="2"/>
  <c r="N194" i="2"/>
  <c r="O194" i="2"/>
  <c r="P194" i="2"/>
  <c r="Q194" i="2"/>
  <c r="R194" i="2"/>
  <c r="S194" i="2"/>
  <c r="M195" i="2"/>
  <c r="N195" i="2"/>
  <c r="O195" i="2"/>
  <c r="P195" i="2"/>
  <c r="Q195" i="2"/>
  <c r="R195" i="2"/>
  <c r="S195" i="2"/>
  <c r="M196" i="2"/>
  <c r="N196" i="2"/>
  <c r="O196" i="2"/>
  <c r="P196" i="2"/>
  <c r="Q196" i="2"/>
  <c r="R196" i="2"/>
  <c r="S196" i="2"/>
  <c r="M197" i="2"/>
  <c r="N197" i="2"/>
  <c r="O197" i="2"/>
  <c r="P197" i="2"/>
  <c r="Q197" i="2"/>
  <c r="R197" i="2"/>
  <c r="S197" i="2"/>
  <c r="M198" i="2"/>
  <c r="N198" i="2"/>
  <c r="O198" i="2"/>
  <c r="P198" i="2"/>
  <c r="Q198" i="2"/>
  <c r="R198" i="2"/>
  <c r="S198" i="2"/>
  <c r="M199" i="2"/>
  <c r="N199" i="2"/>
  <c r="O199" i="2"/>
  <c r="P199" i="2"/>
  <c r="Q199" i="2"/>
  <c r="R199" i="2"/>
  <c r="S199" i="2"/>
  <c r="M200" i="2"/>
  <c r="N200" i="2"/>
  <c r="O200" i="2"/>
  <c r="P200" i="2"/>
  <c r="Q200" i="2"/>
  <c r="R200" i="2"/>
  <c r="S200" i="2"/>
  <c r="M201" i="2"/>
  <c r="N201" i="2"/>
  <c r="O201" i="2"/>
  <c r="P201" i="2"/>
  <c r="Q201" i="2"/>
  <c r="R201" i="2"/>
  <c r="S201" i="2"/>
  <c r="M202" i="2"/>
  <c r="N202" i="2"/>
  <c r="O202" i="2"/>
  <c r="P202" i="2"/>
  <c r="Q202" i="2"/>
  <c r="R202" i="2"/>
  <c r="S202" i="2"/>
  <c r="M203" i="2"/>
  <c r="N203" i="2"/>
  <c r="O203" i="2"/>
  <c r="P203" i="2"/>
  <c r="Q203" i="2"/>
  <c r="R203" i="2"/>
  <c r="S203" i="2"/>
  <c r="M204" i="2"/>
  <c r="N204" i="2"/>
  <c r="O204" i="2"/>
  <c r="P204" i="2"/>
  <c r="Q204" i="2"/>
  <c r="R204" i="2"/>
  <c r="S204" i="2"/>
  <c r="M205" i="2"/>
  <c r="N205" i="2"/>
  <c r="O205" i="2"/>
  <c r="P205" i="2"/>
  <c r="Q205" i="2"/>
  <c r="R205" i="2"/>
  <c r="S205" i="2"/>
  <c r="M206" i="2"/>
  <c r="N206" i="2"/>
  <c r="O206" i="2"/>
  <c r="P206" i="2"/>
  <c r="Q206" i="2"/>
  <c r="R206" i="2"/>
  <c r="S206" i="2"/>
  <c r="M207" i="2"/>
  <c r="N207" i="2"/>
  <c r="O207" i="2"/>
  <c r="P207" i="2"/>
  <c r="Q207" i="2"/>
  <c r="R207" i="2"/>
  <c r="S207" i="2"/>
  <c r="M208" i="2"/>
  <c r="N208" i="2"/>
  <c r="O208" i="2"/>
  <c r="P208" i="2"/>
  <c r="Q208" i="2"/>
  <c r="R208" i="2"/>
  <c r="S208" i="2"/>
  <c r="M209" i="2"/>
  <c r="N209" i="2"/>
  <c r="O209" i="2"/>
  <c r="P209" i="2"/>
  <c r="Q209" i="2"/>
  <c r="R209" i="2"/>
  <c r="S209" i="2"/>
  <c r="M210" i="2"/>
  <c r="N210" i="2"/>
  <c r="O210" i="2"/>
  <c r="P210" i="2"/>
  <c r="Q210" i="2"/>
  <c r="R210" i="2"/>
  <c r="S210" i="2"/>
  <c r="M211" i="2"/>
  <c r="N211" i="2"/>
  <c r="O211" i="2"/>
  <c r="P211" i="2"/>
  <c r="Q211" i="2"/>
  <c r="R211" i="2"/>
  <c r="S211" i="2"/>
  <c r="M212" i="2"/>
  <c r="N212" i="2"/>
  <c r="O212" i="2"/>
  <c r="P212" i="2"/>
  <c r="Q212" i="2"/>
  <c r="R212" i="2"/>
  <c r="S212" i="2"/>
  <c r="M213" i="2"/>
  <c r="N213" i="2"/>
  <c r="O213" i="2"/>
  <c r="P213" i="2"/>
  <c r="Q213" i="2"/>
  <c r="R213" i="2"/>
  <c r="S213" i="2"/>
  <c r="M214" i="2"/>
  <c r="N214" i="2"/>
  <c r="O214" i="2"/>
  <c r="P214" i="2"/>
  <c r="Q214" i="2"/>
  <c r="R214" i="2"/>
  <c r="S214" i="2"/>
  <c r="M215" i="2"/>
  <c r="N215" i="2"/>
  <c r="O215" i="2"/>
  <c r="P215" i="2"/>
  <c r="Q215" i="2"/>
  <c r="R215" i="2"/>
  <c r="S215" i="2"/>
  <c r="M216" i="2"/>
  <c r="N216" i="2"/>
  <c r="O216" i="2"/>
  <c r="P216" i="2"/>
  <c r="Q216" i="2"/>
  <c r="R216" i="2"/>
  <c r="S216" i="2"/>
  <c r="M217" i="2"/>
  <c r="N217" i="2"/>
  <c r="O217" i="2"/>
  <c r="P217" i="2"/>
  <c r="Q217" i="2"/>
  <c r="R217" i="2"/>
  <c r="S217" i="2"/>
  <c r="M218" i="2"/>
  <c r="N218" i="2"/>
  <c r="O218" i="2"/>
  <c r="P218" i="2"/>
  <c r="Q218" i="2"/>
  <c r="R218" i="2"/>
  <c r="S218" i="2"/>
  <c r="M219" i="2"/>
  <c r="N219" i="2"/>
  <c r="O219" i="2"/>
  <c r="P219" i="2"/>
  <c r="Q219" i="2"/>
  <c r="R219" i="2"/>
  <c r="S219" i="2"/>
  <c r="M220" i="2"/>
  <c r="N220" i="2"/>
  <c r="O220" i="2"/>
  <c r="P220" i="2"/>
  <c r="Q220" i="2"/>
  <c r="R220" i="2"/>
  <c r="S220" i="2"/>
  <c r="M221" i="2"/>
  <c r="N221" i="2"/>
  <c r="O221" i="2"/>
  <c r="P221" i="2"/>
  <c r="Q221" i="2"/>
  <c r="R221" i="2"/>
  <c r="S221" i="2"/>
  <c r="M222" i="2"/>
  <c r="N222" i="2"/>
  <c r="O222" i="2"/>
  <c r="P222" i="2"/>
  <c r="Q222" i="2"/>
  <c r="R222" i="2"/>
  <c r="S222" i="2"/>
  <c r="M223" i="2"/>
  <c r="N223" i="2"/>
  <c r="O223" i="2"/>
  <c r="P223" i="2"/>
  <c r="Q223" i="2"/>
  <c r="R223" i="2"/>
  <c r="S223" i="2"/>
  <c r="M224" i="2"/>
  <c r="N224" i="2"/>
  <c r="O224" i="2"/>
  <c r="P224" i="2"/>
  <c r="Q224" i="2"/>
  <c r="R224" i="2"/>
  <c r="S224" i="2"/>
  <c r="M225" i="2"/>
  <c r="N225" i="2"/>
  <c r="O225" i="2"/>
  <c r="P225" i="2"/>
  <c r="Q225" i="2"/>
  <c r="R225" i="2"/>
  <c r="S225" i="2"/>
  <c r="M226" i="2"/>
  <c r="N226" i="2"/>
  <c r="O226" i="2"/>
  <c r="P226" i="2"/>
  <c r="Q226" i="2"/>
  <c r="R226" i="2"/>
  <c r="S226" i="2"/>
  <c r="M227" i="2"/>
  <c r="N227" i="2"/>
  <c r="O227" i="2"/>
  <c r="P227" i="2"/>
  <c r="Q227" i="2"/>
  <c r="R227" i="2"/>
  <c r="S227" i="2"/>
  <c r="M228" i="2"/>
  <c r="N228" i="2"/>
  <c r="O228" i="2"/>
  <c r="P228" i="2"/>
  <c r="Q228" i="2"/>
  <c r="R228" i="2"/>
  <c r="S228" i="2"/>
  <c r="M229" i="2"/>
  <c r="N229" i="2"/>
  <c r="O229" i="2"/>
  <c r="P229" i="2"/>
  <c r="Q229" i="2"/>
  <c r="R229" i="2"/>
  <c r="S229" i="2"/>
  <c r="M230" i="2"/>
  <c r="N230" i="2"/>
  <c r="O230" i="2"/>
  <c r="P230" i="2"/>
  <c r="Q230" i="2"/>
  <c r="R230" i="2"/>
  <c r="S230" i="2"/>
  <c r="M231" i="2"/>
  <c r="N231" i="2"/>
  <c r="O231" i="2"/>
  <c r="P231" i="2"/>
  <c r="Q231" i="2"/>
  <c r="R231" i="2"/>
  <c r="S231" i="2"/>
  <c r="M232" i="2"/>
  <c r="N232" i="2"/>
  <c r="O232" i="2"/>
  <c r="P232" i="2"/>
  <c r="Q232" i="2"/>
  <c r="R232" i="2"/>
  <c r="S232" i="2"/>
  <c r="M233" i="2"/>
  <c r="N233" i="2"/>
  <c r="O233" i="2"/>
  <c r="P233" i="2"/>
  <c r="Q233" i="2"/>
  <c r="R233" i="2"/>
  <c r="S233" i="2"/>
  <c r="M234" i="2"/>
  <c r="N234" i="2"/>
  <c r="O234" i="2"/>
  <c r="P234" i="2"/>
  <c r="Q234" i="2"/>
  <c r="R234" i="2"/>
  <c r="S234" i="2"/>
  <c r="M235" i="2"/>
  <c r="N235" i="2"/>
  <c r="O235" i="2"/>
  <c r="P235" i="2"/>
  <c r="Q235" i="2"/>
  <c r="R235" i="2"/>
  <c r="S235" i="2"/>
  <c r="M236" i="2"/>
  <c r="N236" i="2"/>
  <c r="O236" i="2"/>
  <c r="P236" i="2"/>
  <c r="Q236" i="2"/>
  <c r="R236" i="2"/>
  <c r="S236" i="2"/>
  <c r="M237" i="2"/>
  <c r="N237" i="2"/>
  <c r="O237" i="2"/>
  <c r="P237" i="2"/>
  <c r="Q237" i="2"/>
  <c r="R237" i="2"/>
  <c r="S237" i="2"/>
  <c r="M238" i="2"/>
  <c r="N238" i="2"/>
  <c r="O238" i="2"/>
  <c r="P238" i="2"/>
  <c r="Q238" i="2"/>
  <c r="R238" i="2"/>
  <c r="S238" i="2"/>
  <c r="M239" i="2"/>
  <c r="N239" i="2"/>
  <c r="O239" i="2"/>
  <c r="P239" i="2"/>
  <c r="Q239" i="2"/>
  <c r="R239" i="2"/>
  <c r="S239" i="2"/>
  <c r="M240" i="2"/>
  <c r="N240" i="2"/>
  <c r="O240" i="2"/>
  <c r="P240" i="2"/>
  <c r="Q240" i="2"/>
  <c r="R240" i="2"/>
  <c r="S240" i="2"/>
  <c r="M241" i="2"/>
  <c r="N241" i="2"/>
  <c r="O241" i="2"/>
  <c r="P241" i="2"/>
  <c r="Q241" i="2"/>
  <c r="R241" i="2"/>
  <c r="S241" i="2"/>
  <c r="M242" i="2"/>
  <c r="N242" i="2"/>
  <c r="O242" i="2"/>
  <c r="P242" i="2"/>
  <c r="Q242" i="2"/>
  <c r="R242" i="2"/>
  <c r="S242" i="2"/>
  <c r="M243" i="2"/>
  <c r="N243" i="2"/>
  <c r="O243" i="2"/>
  <c r="P243" i="2"/>
  <c r="Q243" i="2"/>
  <c r="R243" i="2"/>
  <c r="S243" i="2"/>
  <c r="O18" i="2"/>
  <c r="P18" i="2"/>
  <c r="Q18" i="2"/>
  <c r="R18" i="2"/>
  <c r="S18" i="2"/>
  <c r="N18" i="2"/>
  <c r="M18" i="2"/>
  <c r="B119" i="3" l="1"/>
  <c r="D118" i="3"/>
  <c r="C118" i="3"/>
  <c r="Z4" i="2" a="1"/>
  <c r="Z4" i="2" s="1"/>
  <c r="AK4" i="2" a="1"/>
  <c r="AK4" i="2" s="1"/>
  <c r="B120" i="3" l="1"/>
  <c r="C119" i="3"/>
  <c r="D119" i="3"/>
  <c r="Z6" i="2"/>
  <c r="Z8" i="2"/>
  <c r="Z10" i="2"/>
  <c r="AA4" i="2"/>
  <c r="AA6" i="2"/>
  <c r="AA8" i="2"/>
  <c r="AA10" i="2"/>
  <c r="AC4" i="2"/>
  <c r="AF5" i="2"/>
  <c r="AF7" i="2"/>
  <c r="AF9" i="2"/>
  <c r="AF11" i="2"/>
  <c r="AC6" i="2"/>
  <c r="AC8" i="2"/>
  <c r="AC10" i="2"/>
  <c r="AD4" i="2"/>
  <c r="AD6" i="2"/>
  <c r="AD8" i="2"/>
  <c r="AD10" i="2"/>
  <c r="AE4" i="2"/>
  <c r="AE6" i="2"/>
  <c r="AE8" i="2"/>
  <c r="AE10" i="2"/>
  <c r="AB4" i="2"/>
  <c r="AB6" i="2"/>
  <c r="AB8" i="2"/>
  <c r="AB10" i="2"/>
  <c r="AG4" i="2"/>
  <c r="AG6" i="2"/>
  <c r="AG8" i="2"/>
  <c r="AG10" i="2"/>
  <c r="Z5" i="2"/>
  <c r="Z7" i="2"/>
  <c r="Z9" i="2"/>
  <c r="Z11" i="2"/>
  <c r="AA5" i="2"/>
  <c r="AA7" i="2"/>
  <c r="AA9" i="2"/>
  <c r="AA11" i="2"/>
  <c r="AF4" i="2"/>
  <c r="AF6" i="2"/>
  <c r="AF8" i="2"/>
  <c r="AF10" i="2"/>
  <c r="AC5" i="2"/>
  <c r="AC7" i="2"/>
  <c r="AC9" i="2"/>
  <c r="AC11" i="2"/>
  <c r="AD5" i="2"/>
  <c r="AD7" i="2"/>
  <c r="AD9" i="2"/>
  <c r="AD11" i="2"/>
  <c r="AE5" i="2"/>
  <c r="AE7" i="2"/>
  <c r="AE9" i="2"/>
  <c r="AE11" i="2"/>
  <c r="AB5" i="2"/>
  <c r="AB7" i="2"/>
  <c r="AB9" i="2"/>
  <c r="AB11" i="2"/>
  <c r="AG5" i="2"/>
  <c r="AG7" i="2"/>
  <c r="AG9" i="2"/>
  <c r="AG11" i="2"/>
  <c r="AK7" i="2"/>
  <c r="AK11" i="2"/>
  <c r="AK5" i="2"/>
  <c r="AK8" i="2"/>
  <c r="AK9" i="2"/>
  <c r="AK10" i="2"/>
  <c r="AK6" i="2"/>
  <c r="C120" i="3" l="1"/>
  <c r="B121" i="3"/>
  <c r="D120" i="3"/>
  <c r="Z15" i="2" a="1"/>
  <c r="Z15" i="2" s="1"/>
  <c r="B122" i="3" l="1"/>
  <c r="D121" i="3"/>
  <c r="C121" i="3"/>
  <c r="AF20" i="2"/>
  <c r="AB20" i="2"/>
  <c r="AF19" i="2"/>
  <c r="AB19" i="2"/>
  <c r="AF18" i="2"/>
  <c r="AB18" i="2"/>
  <c r="AF17" i="2"/>
  <c r="AB17" i="2"/>
  <c r="AA19" i="2"/>
  <c r="AA18" i="2"/>
  <c r="Z19" i="2"/>
  <c r="AF22" i="2"/>
  <c r="AF21" i="2"/>
  <c r="AF16" i="2"/>
  <c r="AC22" i="2"/>
  <c r="AC19" i="2"/>
  <c r="AD15" i="2"/>
  <c r="AG21" i="2"/>
  <c r="AC20" i="2"/>
  <c r="AG18" i="2"/>
  <c r="AC18" i="2"/>
  <c r="AD19" i="2"/>
  <c r="AE16" i="2"/>
  <c r="AE15" i="2"/>
  <c r="Z17" i="2"/>
  <c r="AC16" i="2"/>
  <c r="AE22" i="2"/>
  <c r="AA22" i="2"/>
  <c r="AE21" i="2"/>
  <c r="AA21" i="2"/>
  <c r="AE20" i="2"/>
  <c r="AA20" i="2"/>
  <c r="AE19" i="2"/>
  <c r="AC17" i="2"/>
  <c r="AC15" i="2"/>
  <c r="AD18" i="2"/>
  <c r="AA17" i="2"/>
  <c r="AA16" i="2"/>
  <c r="AB16" i="2"/>
  <c r="AD17" i="2"/>
  <c r="AD16" i="2"/>
  <c r="AG22" i="2"/>
  <c r="AC21" i="2"/>
  <c r="AG19" i="2"/>
  <c r="AG16" i="2"/>
  <c r="AG17" i="2"/>
  <c r="AB15" i="2"/>
  <c r="AA15" i="2"/>
  <c r="AG15" i="2"/>
  <c r="AD22" i="2"/>
  <c r="Z22" i="2"/>
  <c r="AD21" i="2"/>
  <c r="Z21" i="2"/>
  <c r="AD20" i="2"/>
  <c r="Z20" i="2"/>
  <c r="AE18" i="2"/>
  <c r="AE17" i="2"/>
  <c r="Z18" i="2"/>
  <c r="AB22" i="2"/>
  <c r="AB21" i="2"/>
  <c r="AF15" i="2"/>
  <c r="AG20" i="2"/>
  <c r="Z16" i="2"/>
  <c r="C122" i="3" l="1"/>
  <c r="B123" i="3"/>
  <c r="D122" i="3"/>
  <c r="T6" i="2" a="1"/>
  <c r="T9" i="2" s="1"/>
  <c r="D123" i="3" l="1"/>
  <c r="C123" i="3"/>
  <c r="B124" i="3"/>
  <c r="T6" i="2"/>
  <c r="T13" i="2"/>
  <c r="T8" i="2"/>
  <c r="T11" i="2"/>
  <c r="T7" i="2"/>
  <c r="T12" i="2"/>
  <c r="T10" i="2"/>
  <c r="B125" i="3" l="1"/>
  <c r="D124" i="3"/>
  <c r="C124" i="3"/>
  <c r="V21" i="2"/>
  <c r="V25" i="2"/>
  <c r="V29" i="2"/>
  <c r="V33" i="2"/>
  <c r="V37" i="2"/>
  <c r="V41" i="2"/>
  <c r="V45" i="2"/>
  <c r="V49" i="2"/>
  <c r="V53" i="2"/>
  <c r="V57" i="2"/>
  <c r="V61" i="2"/>
  <c r="V65" i="2"/>
  <c r="V69" i="2"/>
  <c r="V73" i="2"/>
  <c r="V77" i="2"/>
  <c r="V81" i="2"/>
  <c r="V85" i="2"/>
  <c r="V89" i="2"/>
  <c r="V93" i="2"/>
  <c r="V97" i="2"/>
  <c r="V101" i="2"/>
  <c r="V105" i="2"/>
  <c r="V109" i="2"/>
  <c r="V113" i="2"/>
  <c r="V117" i="2"/>
  <c r="V22" i="2"/>
  <c r="V26" i="2"/>
  <c r="V30" i="2"/>
  <c r="V34" i="2"/>
  <c r="V38" i="2"/>
  <c r="V42" i="2"/>
  <c r="V46" i="2"/>
  <c r="V50" i="2"/>
  <c r="V54" i="2"/>
  <c r="V58" i="2"/>
  <c r="V62" i="2"/>
  <c r="V66" i="2"/>
  <c r="V70" i="2"/>
  <c r="V74" i="2"/>
  <c r="V78" i="2"/>
  <c r="V82" i="2"/>
  <c r="V86" i="2"/>
  <c r="V90" i="2"/>
  <c r="V94" i="2"/>
  <c r="V98" i="2"/>
  <c r="V102" i="2"/>
  <c r="V106" i="2"/>
  <c r="V110" i="2"/>
  <c r="V114" i="2"/>
  <c r="V118" i="2"/>
  <c r="V122" i="2"/>
  <c r="V126" i="2"/>
  <c r="V130" i="2"/>
  <c r="V19" i="2"/>
  <c r="V23" i="2"/>
  <c r="V27" i="2"/>
  <c r="V31" i="2"/>
  <c r="V35" i="2"/>
  <c r="V39" i="2"/>
  <c r="V43" i="2"/>
  <c r="V47" i="2"/>
  <c r="V51" i="2"/>
  <c r="V55" i="2"/>
  <c r="V59" i="2"/>
  <c r="V63" i="2"/>
  <c r="V67" i="2"/>
  <c r="V71" i="2"/>
  <c r="V75" i="2"/>
  <c r="V79" i="2"/>
  <c r="V83" i="2"/>
  <c r="V87" i="2"/>
  <c r="V91" i="2"/>
  <c r="V95" i="2"/>
  <c r="V99" i="2"/>
  <c r="V103" i="2"/>
  <c r="V107" i="2"/>
  <c r="V111" i="2"/>
  <c r="V115" i="2"/>
  <c r="V119" i="2"/>
  <c r="V123" i="2"/>
  <c r="V127" i="2"/>
  <c r="V131" i="2"/>
  <c r="V20" i="2"/>
  <c r="V36" i="2"/>
  <c r="V52" i="2"/>
  <c r="V68" i="2"/>
  <c r="V84" i="2"/>
  <c r="V100" i="2"/>
  <c r="V116" i="2"/>
  <c r="V125" i="2"/>
  <c r="V133" i="2"/>
  <c r="V137" i="2"/>
  <c r="V141" i="2"/>
  <c r="V145" i="2"/>
  <c r="V149" i="2"/>
  <c r="V153" i="2"/>
  <c r="V157" i="2"/>
  <c r="V161" i="2"/>
  <c r="V165" i="2"/>
  <c r="V169" i="2"/>
  <c r="V173" i="2"/>
  <c r="V177" i="2"/>
  <c r="V181" i="2"/>
  <c r="V185" i="2"/>
  <c r="V189" i="2"/>
  <c r="V193" i="2"/>
  <c r="V197" i="2"/>
  <c r="V201" i="2"/>
  <c r="V205" i="2"/>
  <c r="V209" i="2"/>
  <c r="V213" i="2"/>
  <c r="V217" i="2"/>
  <c r="V221" i="2"/>
  <c r="V225" i="2"/>
  <c r="V229" i="2"/>
  <c r="V233" i="2"/>
  <c r="V237" i="2"/>
  <c r="V241" i="2"/>
  <c r="V64" i="2"/>
  <c r="V132" i="2"/>
  <c r="V164" i="2"/>
  <c r="V176" i="2"/>
  <c r="V196" i="2"/>
  <c r="V208" i="2"/>
  <c r="V224" i="2"/>
  <c r="V236" i="2"/>
  <c r="V24" i="2"/>
  <c r="V40" i="2"/>
  <c r="V56" i="2"/>
  <c r="V72" i="2"/>
  <c r="V88" i="2"/>
  <c r="V104" i="2"/>
  <c r="V120" i="2"/>
  <c r="V128" i="2"/>
  <c r="V134" i="2"/>
  <c r="V138" i="2"/>
  <c r="V142" i="2"/>
  <c r="V146" i="2"/>
  <c r="V150" i="2"/>
  <c r="V154" i="2"/>
  <c r="V158" i="2"/>
  <c r="V162" i="2"/>
  <c r="V166" i="2"/>
  <c r="V170" i="2"/>
  <c r="V174" i="2"/>
  <c r="V178" i="2"/>
  <c r="V182" i="2"/>
  <c r="V186" i="2"/>
  <c r="V190" i="2"/>
  <c r="V194" i="2"/>
  <c r="V198" i="2"/>
  <c r="V202" i="2"/>
  <c r="V206" i="2"/>
  <c r="V210" i="2"/>
  <c r="V214" i="2"/>
  <c r="V218" i="2"/>
  <c r="V222" i="2"/>
  <c r="V226" i="2"/>
  <c r="V230" i="2"/>
  <c r="V234" i="2"/>
  <c r="V238" i="2"/>
  <c r="V242" i="2"/>
  <c r="V48" i="2"/>
  <c r="V96" i="2"/>
  <c r="V124" i="2"/>
  <c r="V140" i="2"/>
  <c r="V144" i="2"/>
  <c r="V152" i="2"/>
  <c r="V160" i="2"/>
  <c r="V172" i="2"/>
  <c r="V184" i="2"/>
  <c r="V192" i="2"/>
  <c r="V200" i="2"/>
  <c r="V212" i="2"/>
  <c r="V228" i="2"/>
  <c r="V240" i="2"/>
  <c r="V28" i="2"/>
  <c r="V44" i="2"/>
  <c r="V60" i="2"/>
  <c r="V76" i="2"/>
  <c r="V92" i="2"/>
  <c r="V108" i="2"/>
  <c r="V121" i="2"/>
  <c r="V129" i="2"/>
  <c r="V135" i="2"/>
  <c r="V139" i="2"/>
  <c r="V143" i="2"/>
  <c r="V147" i="2"/>
  <c r="V151" i="2"/>
  <c r="V155" i="2"/>
  <c r="V159" i="2"/>
  <c r="V163" i="2"/>
  <c r="V167" i="2"/>
  <c r="V171" i="2"/>
  <c r="V175" i="2"/>
  <c r="V179" i="2"/>
  <c r="V183" i="2"/>
  <c r="V187" i="2"/>
  <c r="V191" i="2"/>
  <c r="V195" i="2"/>
  <c r="V199" i="2"/>
  <c r="V203" i="2"/>
  <c r="V207" i="2"/>
  <c r="V211" i="2"/>
  <c r="V215" i="2"/>
  <c r="V219" i="2"/>
  <c r="V223" i="2"/>
  <c r="V227" i="2"/>
  <c r="V231" i="2"/>
  <c r="V235" i="2"/>
  <c r="V239" i="2"/>
  <c r="V243" i="2"/>
  <c r="V32" i="2"/>
  <c r="V80" i="2"/>
  <c r="V112" i="2"/>
  <c r="V136" i="2"/>
  <c r="V148" i="2"/>
  <c r="V156" i="2"/>
  <c r="V168" i="2"/>
  <c r="V180" i="2"/>
  <c r="V188" i="2"/>
  <c r="V204" i="2"/>
  <c r="V216" i="2"/>
  <c r="V220" i="2"/>
  <c r="V232" i="2"/>
  <c r="V18" i="2"/>
  <c r="T41" i="2" a="1"/>
  <c r="T41" i="2" s="1"/>
  <c r="T125" i="2" a="1"/>
  <c r="T125" i="2" s="1"/>
  <c r="T37" i="2" a="1"/>
  <c r="T37" i="2" s="1"/>
  <c r="T22" i="2" a="1"/>
  <c r="T22" i="2" s="1"/>
  <c r="T67" i="2" a="1"/>
  <c r="T67" i="2" s="1"/>
  <c r="T64" i="2" a="1"/>
  <c r="T64" i="2" s="1"/>
  <c r="T26" i="2" a="1"/>
  <c r="T26" i="2" s="1"/>
  <c r="T47" i="2" a="1"/>
  <c r="T47" i="2" s="1"/>
  <c r="T31" i="2" a="1"/>
  <c r="T31" i="2" s="1"/>
  <c r="T51" i="2" a="1"/>
  <c r="T51" i="2" s="1"/>
  <c r="T54" i="2" a="1"/>
  <c r="T54" i="2" s="1"/>
  <c r="T96" i="2" a="1"/>
  <c r="T96" i="2" s="1"/>
  <c r="T90" i="2" a="1"/>
  <c r="T90" i="2" s="1"/>
  <c r="T74" i="2" a="1"/>
  <c r="T74" i="2" s="1"/>
  <c r="T44" i="2" a="1"/>
  <c r="T44" i="2" s="1"/>
  <c r="T58" i="2" a="1"/>
  <c r="T58" i="2" s="1"/>
  <c r="T80" i="2" a="1"/>
  <c r="T80" i="2" s="1"/>
  <c r="T128" i="2" a="1"/>
  <c r="T128" i="2" s="1"/>
  <c r="T122" i="2" a="1"/>
  <c r="T122" i="2" s="1"/>
  <c r="T83" i="2" a="1"/>
  <c r="T83" i="2" s="1"/>
  <c r="T99" i="2" a="1"/>
  <c r="T99" i="2" s="1"/>
  <c r="T70" i="2" a="1"/>
  <c r="T70" i="2" s="1"/>
  <c r="T86" i="2" a="1"/>
  <c r="T86" i="2" s="1"/>
  <c r="T106" i="2" a="1"/>
  <c r="T106" i="2" s="1"/>
  <c r="T112" i="2" a="1"/>
  <c r="T112" i="2" s="1"/>
  <c r="T182" i="2" a="1"/>
  <c r="T182" i="2" s="1"/>
  <c r="T150" i="2" a="1"/>
  <c r="T150" i="2" s="1"/>
  <c r="T115" i="2" a="1"/>
  <c r="T115" i="2" s="1"/>
  <c r="T131" i="2" a="1"/>
  <c r="T131" i="2" s="1"/>
  <c r="T102" i="2" a="1"/>
  <c r="T102" i="2" s="1"/>
  <c r="T118" i="2" a="1"/>
  <c r="T118" i="2" s="1"/>
  <c r="T134" i="2" a="1"/>
  <c r="T134" i="2" s="1"/>
  <c r="T147" i="2" a="1"/>
  <c r="T147" i="2" s="1"/>
  <c r="T166" i="2" a="1"/>
  <c r="T166" i="2" s="1"/>
  <c r="T179" i="2" a="1"/>
  <c r="T179" i="2" s="1"/>
  <c r="T138" i="2" a="1"/>
  <c r="T138" i="2" s="1"/>
  <c r="T154" i="2" a="1"/>
  <c r="T154" i="2" s="1"/>
  <c r="T144" i="2" a="1"/>
  <c r="T144" i="2" s="1"/>
  <c r="T163" i="2" a="1"/>
  <c r="T163" i="2" s="1"/>
  <c r="T215" i="2" a="1"/>
  <c r="T215" i="2" s="1"/>
  <c r="T210" i="2" a="1"/>
  <c r="T210" i="2" s="1"/>
  <c r="T170" i="2" a="1"/>
  <c r="T170" i="2" s="1"/>
  <c r="T186" i="2" a="1"/>
  <c r="T186" i="2" s="1"/>
  <c r="T160" i="2" a="1"/>
  <c r="T160" i="2" s="1"/>
  <c r="T176" i="2" a="1"/>
  <c r="T176" i="2" s="1"/>
  <c r="T194" i="2" a="1"/>
  <c r="T194" i="2" s="1"/>
  <c r="T199" i="2" a="1"/>
  <c r="T199" i="2" s="1"/>
  <c r="T20" i="2" a="1"/>
  <c r="T20" i="2" s="1"/>
  <c r="T242" i="2" a="1"/>
  <c r="T242" i="2" s="1"/>
  <c r="T202" i="2" a="1"/>
  <c r="T202" i="2" s="1"/>
  <c r="T218" i="2" a="1"/>
  <c r="T218" i="2" s="1"/>
  <c r="T191" i="2" a="1"/>
  <c r="T191" i="2" s="1"/>
  <c r="T207" i="2" a="1"/>
  <c r="T207" i="2" s="1"/>
  <c r="T226" i="2" a="1"/>
  <c r="T226" i="2" s="1"/>
  <c r="T231" i="2" a="1"/>
  <c r="T231" i="2" s="1"/>
  <c r="T48" i="2" a="1"/>
  <c r="T48" i="2" s="1"/>
  <c r="T38" i="2" a="1"/>
  <c r="T38" i="2" s="1"/>
  <c r="T234" i="2" a="1"/>
  <c r="T234" i="2" s="1"/>
  <c r="T23" i="2" a="1"/>
  <c r="T23" i="2" s="1"/>
  <c r="T223" i="2" a="1"/>
  <c r="T223" i="2" s="1"/>
  <c r="T239" i="2" a="1"/>
  <c r="T239" i="2" s="1"/>
  <c r="T29" i="2" a="1"/>
  <c r="T29" i="2" s="1"/>
  <c r="T32" i="2" a="1"/>
  <c r="T32" i="2" s="1"/>
  <c r="T97" i="2" a="1"/>
  <c r="T97" i="2" s="1"/>
  <c r="T68" i="2" a="1"/>
  <c r="T68" i="2" s="1"/>
  <c r="T52" i="2" a="1"/>
  <c r="T52" i="2" s="1"/>
  <c r="T35" i="2" a="1"/>
  <c r="T35" i="2" s="1"/>
  <c r="T55" i="2" a="1"/>
  <c r="T55" i="2" s="1"/>
  <c r="T65" i="2" a="1"/>
  <c r="T65" i="2" s="1"/>
  <c r="T81" i="2" a="1"/>
  <c r="T81" i="2" s="1"/>
  <c r="T93" i="2" a="1"/>
  <c r="T93" i="2" s="1"/>
  <c r="T71" i="2" a="1"/>
  <c r="T71" i="2" s="1"/>
  <c r="T42" i="2" a="1"/>
  <c r="T42" i="2" s="1"/>
  <c r="T61" i="2" a="1"/>
  <c r="T61" i="2" s="1"/>
  <c r="T77" i="2" a="1"/>
  <c r="T77" i="2" s="1"/>
  <c r="T113" i="2" a="1"/>
  <c r="T113" i="2" s="1"/>
  <c r="T109" i="2" a="1"/>
  <c r="T109" i="2" s="1"/>
  <c r="T84" i="2" a="1"/>
  <c r="T84" i="2" s="1"/>
  <c r="T100" i="2" a="1"/>
  <c r="T100" i="2" s="1"/>
  <c r="T87" i="2" a="1"/>
  <c r="T87" i="2" s="1"/>
  <c r="T103" i="2" a="1"/>
  <c r="T103" i="2" s="1"/>
  <c r="T135" i="2" a="1"/>
  <c r="T135" i="2" s="1"/>
  <c r="T116" i="2" a="1"/>
  <c r="T116" i="2" s="1"/>
  <c r="T19" i="2" a="1"/>
  <c r="T19" i="2" s="1"/>
  <c r="T132" i="2" a="1"/>
  <c r="T132" i="2" s="1"/>
  <c r="T148" i="2" a="1"/>
  <c r="T148" i="2" s="1"/>
  <c r="T164" i="2" a="1"/>
  <c r="T164" i="2" s="1"/>
  <c r="T180" i="2" a="1"/>
  <c r="T180" i="2" s="1"/>
  <c r="T197" i="2" a="1"/>
  <c r="T197" i="2" s="1"/>
  <c r="T213" i="2" a="1"/>
  <c r="T213" i="2" s="1"/>
  <c r="T229" i="2" a="1"/>
  <c r="T229" i="2" s="1"/>
  <c r="T24" i="2" a="1"/>
  <c r="T24" i="2" s="1"/>
  <c r="T36" i="2" a="1"/>
  <c r="T36" i="2" s="1"/>
  <c r="T56" i="2" a="1"/>
  <c r="T56" i="2" s="1"/>
  <c r="T72" i="2" a="1"/>
  <c r="T72" i="2" s="1"/>
  <c r="T88" i="2" a="1"/>
  <c r="T88" i="2" s="1"/>
  <c r="T104" i="2" a="1"/>
  <c r="T104" i="2" s="1"/>
  <c r="T120" i="2" a="1"/>
  <c r="T120" i="2" s="1"/>
  <c r="T136" i="2" a="1"/>
  <c r="T136" i="2" s="1"/>
  <c r="T152" i="2" a="1"/>
  <c r="T152" i="2" s="1"/>
  <c r="T168" i="2" a="1"/>
  <c r="T168" i="2" s="1"/>
  <c r="T184" i="2" a="1"/>
  <c r="T184" i="2" s="1"/>
  <c r="T198" i="2" a="1"/>
  <c r="T198" i="2" s="1"/>
  <c r="T214" i="2" a="1"/>
  <c r="T214" i="2" s="1"/>
  <c r="T230" i="2" a="1"/>
  <c r="T230" i="2" s="1"/>
  <c r="T21" i="2" a="1"/>
  <c r="T21" i="2" s="1"/>
  <c r="T40" i="2" a="1"/>
  <c r="T40" i="2" s="1"/>
  <c r="T53" i="2" a="1"/>
  <c r="T53" i="2" s="1"/>
  <c r="T69" i="2" a="1"/>
  <c r="T69" i="2" s="1"/>
  <c r="T85" i="2" a="1"/>
  <c r="T85" i="2" s="1"/>
  <c r="T101" i="2" a="1"/>
  <c r="T101" i="2" s="1"/>
  <c r="T117" i="2" a="1"/>
  <c r="T117" i="2" s="1"/>
  <c r="T133" i="2" a="1"/>
  <c r="T133" i="2" s="1"/>
  <c r="T149" i="2" a="1"/>
  <c r="T149" i="2" s="1"/>
  <c r="T165" i="2" a="1"/>
  <c r="T165" i="2" s="1"/>
  <c r="T181" i="2" a="1"/>
  <c r="T181" i="2" s="1"/>
  <c r="T196" i="2" a="1"/>
  <c r="T196" i="2" s="1"/>
  <c r="T212" i="2" a="1"/>
  <c r="T212" i="2" s="1"/>
  <c r="T151" i="2" a="1"/>
  <c r="T151" i="2" s="1"/>
  <c r="T167" i="2" a="1"/>
  <c r="T167" i="2" s="1"/>
  <c r="T183" i="2" a="1"/>
  <c r="T183" i="2" s="1"/>
  <c r="T200" i="2" a="1"/>
  <c r="T200" i="2" s="1"/>
  <c r="T216" i="2" a="1"/>
  <c r="T216" i="2" s="1"/>
  <c r="T232" i="2" a="1"/>
  <c r="T232" i="2" s="1"/>
  <c r="T27" i="2" a="1"/>
  <c r="T27" i="2" s="1"/>
  <c r="T39" i="2" a="1"/>
  <c r="T39" i="2" s="1"/>
  <c r="T59" i="2" a="1"/>
  <c r="T59" i="2" s="1"/>
  <c r="T75" i="2" a="1"/>
  <c r="T75" i="2" s="1"/>
  <c r="T91" i="2" a="1"/>
  <c r="T91" i="2" s="1"/>
  <c r="T107" i="2" a="1"/>
  <c r="T107" i="2" s="1"/>
  <c r="T123" i="2" a="1"/>
  <c r="T123" i="2" s="1"/>
  <c r="T139" i="2" a="1"/>
  <c r="T139" i="2" s="1"/>
  <c r="T155" i="2" a="1"/>
  <c r="T155" i="2" s="1"/>
  <c r="T171" i="2" a="1"/>
  <c r="T171" i="2" s="1"/>
  <c r="T187" i="2" a="1"/>
  <c r="T187" i="2" s="1"/>
  <c r="T203" i="2" a="1"/>
  <c r="T203" i="2" s="1"/>
  <c r="T219" i="2" a="1"/>
  <c r="T219" i="2" s="1"/>
  <c r="T235" i="2" a="1"/>
  <c r="T235" i="2" s="1"/>
  <c r="T25" i="2" a="1"/>
  <c r="T25" i="2" s="1"/>
  <c r="T43" i="2" a="1"/>
  <c r="T43" i="2" s="1"/>
  <c r="T57" i="2" a="1"/>
  <c r="T57" i="2" s="1"/>
  <c r="T73" i="2" a="1"/>
  <c r="T73" i="2" s="1"/>
  <c r="T89" i="2" a="1"/>
  <c r="T89" i="2" s="1"/>
  <c r="T105" i="2" a="1"/>
  <c r="T105" i="2" s="1"/>
  <c r="T121" i="2" a="1"/>
  <c r="T121" i="2" s="1"/>
  <c r="T137" i="2" a="1"/>
  <c r="T137" i="2" s="1"/>
  <c r="T153" i="2" a="1"/>
  <c r="T153" i="2" s="1"/>
  <c r="T169" i="2" a="1"/>
  <c r="T169" i="2" s="1"/>
  <c r="T185" i="2" a="1"/>
  <c r="T185" i="2" s="1"/>
  <c r="T201" i="2" a="1"/>
  <c r="T201" i="2" s="1"/>
  <c r="T217" i="2" a="1"/>
  <c r="T217" i="2" s="1"/>
  <c r="T233" i="2" a="1"/>
  <c r="T233" i="2" s="1"/>
  <c r="T141" i="2" a="1"/>
  <c r="T141" i="2" s="1"/>
  <c r="T157" i="2" a="1"/>
  <c r="T157" i="2" s="1"/>
  <c r="T173" i="2" a="1"/>
  <c r="T173" i="2" s="1"/>
  <c r="T189" i="2" a="1"/>
  <c r="T189" i="2" s="1"/>
  <c r="T205" i="2" a="1"/>
  <c r="T205" i="2" s="1"/>
  <c r="T221" i="2" a="1"/>
  <c r="T221" i="2" s="1"/>
  <c r="T237" i="2" a="1"/>
  <c r="T237" i="2" s="1"/>
  <c r="T30" i="2" a="1"/>
  <c r="T30" i="2" s="1"/>
  <c r="T45" i="2" a="1"/>
  <c r="T45" i="2" s="1"/>
  <c r="T62" i="2" a="1"/>
  <c r="T62" i="2" s="1"/>
  <c r="T78" i="2" a="1"/>
  <c r="T78" i="2" s="1"/>
  <c r="T94" i="2" a="1"/>
  <c r="T94" i="2" s="1"/>
  <c r="T110" i="2" a="1"/>
  <c r="T110" i="2" s="1"/>
  <c r="T126" i="2" a="1"/>
  <c r="T126" i="2" s="1"/>
  <c r="T142" i="2" a="1"/>
  <c r="T142" i="2" s="1"/>
  <c r="T158" i="2" a="1"/>
  <c r="T158" i="2" s="1"/>
  <c r="T174" i="2" a="1"/>
  <c r="T174" i="2" s="1"/>
  <c r="T190" i="2" a="1"/>
  <c r="T190" i="2" s="1"/>
  <c r="T206" i="2" a="1"/>
  <c r="T206" i="2" s="1"/>
  <c r="T222" i="2" a="1"/>
  <c r="T222" i="2" s="1"/>
  <c r="T238" i="2" a="1"/>
  <c r="T238" i="2" s="1"/>
  <c r="T28" i="2" a="1"/>
  <c r="T28" i="2" s="1"/>
  <c r="T46" i="2" a="1"/>
  <c r="T46" i="2" s="1"/>
  <c r="T60" i="2" a="1"/>
  <c r="T60" i="2" s="1"/>
  <c r="T76" i="2" a="1"/>
  <c r="T76" i="2" s="1"/>
  <c r="T92" i="2" a="1"/>
  <c r="T92" i="2" s="1"/>
  <c r="T108" i="2" a="1"/>
  <c r="T108" i="2" s="1"/>
  <c r="T124" i="2" a="1"/>
  <c r="T124" i="2" s="1"/>
  <c r="T140" i="2" a="1"/>
  <c r="T140" i="2" s="1"/>
  <c r="T156" i="2" a="1"/>
  <c r="T156" i="2" s="1"/>
  <c r="T172" i="2" a="1"/>
  <c r="T172" i="2" s="1"/>
  <c r="T188" i="2" a="1"/>
  <c r="T188" i="2" s="1"/>
  <c r="T204" i="2" a="1"/>
  <c r="T204" i="2" s="1"/>
  <c r="T220" i="2" a="1"/>
  <c r="T220" i="2" s="1"/>
  <c r="T236" i="2" a="1"/>
  <c r="T236" i="2" s="1"/>
  <c r="T228" i="2" a="1"/>
  <c r="T228" i="2" s="1"/>
  <c r="T145" i="2" a="1"/>
  <c r="T145" i="2" s="1"/>
  <c r="T161" i="2" a="1"/>
  <c r="T161" i="2" s="1"/>
  <c r="T177" i="2" a="1"/>
  <c r="T177" i="2" s="1"/>
  <c r="T192" i="2" a="1"/>
  <c r="T192" i="2" s="1"/>
  <c r="T208" i="2" a="1"/>
  <c r="T208" i="2" s="1"/>
  <c r="T224" i="2" a="1"/>
  <c r="T224" i="2" s="1"/>
  <c r="T240" i="2" a="1"/>
  <c r="T240" i="2" s="1"/>
  <c r="T33" i="2" a="1"/>
  <c r="T33" i="2" s="1"/>
  <c r="T49" i="2" a="1"/>
  <c r="T49" i="2" s="1"/>
  <c r="T66" i="2" a="1"/>
  <c r="T66" i="2" s="1"/>
  <c r="T82" i="2" a="1"/>
  <c r="T82" i="2" s="1"/>
  <c r="T98" i="2" a="1"/>
  <c r="T98" i="2" s="1"/>
  <c r="T114" i="2" a="1"/>
  <c r="T114" i="2" s="1"/>
  <c r="T130" i="2" a="1"/>
  <c r="T130" i="2" s="1"/>
  <c r="T146" i="2" a="1"/>
  <c r="T146" i="2" s="1"/>
  <c r="T162" i="2" a="1"/>
  <c r="T162" i="2" s="1"/>
  <c r="T178" i="2" a="1"/>
  <c r="T178" i="2" s="1"/>
  <c r="T195" i="2" a="1"/>
  <c r="T195" i="2" s="1"/>
  <c r="T211" i="2" a="1"/>
  <c r="T211" i="2" s="1"/>
  <c r="T227" i="2" a="1"/>
  <c r="T227" i="2" s="1"/>
  <c r="T243" i="2" a="1"/>
  <c r="T243" i="2" s="1"/>
  <c r="T34" i="2" a="1"/>
  <c r="T34" i="2" s="1"/>
  <c r="T50" i="2" a="1"/>
  <c r="T50" i="2" s="1"/>
  <c r="T63" i="2" a="1"/>
  <c r="T63" i="2" s="1"/>
  <c r="T79" i="2" a="1"/>
  <c r="T79" i="2" s="1"/>
  <c r="T95" i="2" a="1"/>
  <c r="T95" i="2" s="1"/>
  <c r="T111" i="2" a="1"/>
  <c r="T111" i="2" s="1"/>
  <c r="T127" i="2" a="1"/>
  <c r="T127" i="2" s="1"/>
  <c r="T143" i="2" a="1"/>
  <c r="T143" i="2" s="1"/>
  <c r="T159" i="2" a="1"/>
  <c r="T159" i="2" s="1"/>
  <c r="T175" i="2" a="1"/>
  <c r="T175" i="2" s="1"/>
  <c r="T193" i="2" a="1"/>
  <c r="T193" i="2" s="1"/>
  <c r="T209" i="2" a="1"/>
  <c r="T209" i="2" s="1"/>
  <c r="T225" i="2" a="1"/>
  <c r="T225" i="2" s="1"/>
  <c r="T241" i="2" a="1"/>
  <c r="T241" i="2" s="1"/>
  <c r="T18" i="2" a="1"/>
  <c r="T18" i="2" s="1"/>
  <c r="T129" i="2" a="1"/>
  <c r="T129" i="2" s="1"/>
  <c r="T119" i="2" a="1"/>
  <c r="T119" i="2" s="1"/>
  <c r="B126" i="3" l="1"/>
  <c r="D125" i="3"/>
  <c r="C125" i="3"/>
  <c r="U225" i="2"/>
  <c r="W225" i="2"/>
  <c r="U195" i="2"/>
  <c r="W195" i="2"/>
  <c r="U220" i="2"/>
  <c r="W220" i="2"/>
  <c r="U107" i="2"/>
  <c r="W107" i="2"/>
  <c r="U212" i="2"/>
  <c r="W212" i="2"/>
  <c r="U21" i="2"/>
  <c r="W21" i="2"/>
  <c r="U120" i="2"/>
  <c r="W120" i="2"/>
  <c r="U56" i="2"/>
  <c r="W56" i="2"/>
  <c r="U148" i="2"/>
  <c r="W148" i="2"/>
  <c r="U61" i="2"/>
  <c r="W61" i="2"/>
  <c r="U81" i="2"/>
  <c r="W81" i="2"/>
  <c r="U29" i="2"/>
  <c r="W29" i="2"/>
  <c r="U234" i="2"/>
  <c r="W234" i="2"/>
  <c r="U202" i="2"/>
  <c r="W202" i="2"/>
  <c r="U166" i="2"/>
  <c r="W166" i="2"/>
  <c r="U102" i="2"/>
  <c r="W102" i="2"/>
  <c r="U182" i="2"/>
  <c r="W182" i="2"/>
  <c r="U128" i="2"/>
  <c r="W128" i="2"/>
  <c r="U74" i="2"/>
  <c r="W74" i="2"/>
  <c r="U51" i="2"/>
  <c r="W51" i="2"/>
  <c r="U64" i="2"/>
  <c r="W64" i="2"/>
  <c r="U125" i="2"/>
  <c r="W125" i="2"/>
  <c r="U129" i="2"/>
  <c r="W129" i="2"/>
  <c r="U209" i="2"/>
  <c r="W209" i="2"/>
  <c r="U143" i="2"/>
  <c r="W143" i="2"/>
  <c r="U79" i="2"/>
  <c r="W79" i="2"/>
  <c r="U243" i="2"/>
  <c r="W243" i="2"/>
  <c r="U178" i="2"/>
  <c r="W178" i="2"/>
  <c r="U114" i="2"/>
  <c r="W114" i="2"/>
  <c r="U49" i="2"/>
  <c r="W49" i="2"/>
  <c r="U208" i="2"/>
  <c r="W208" i="2"/>
  <c r="U145" i="2"/>
  <c r="W145" i="2"/>
  <c r="U204" i="2"/>
  <c r="W204" i="2"/>
  <c r="U140" i="2"/>
  <c r="W140" i="2"/>
  <c r="U76" i="2"/>
  <c r="W76" i="2"/>
  <c r="U238" i="2"/>
  <c r="W238" i="2"/>
  <c r="U174" i="2"/>
  <c r="W174" i="2"/>
  <c r="U110" i="2"/>
  <c r="W110" i="2"/>
  <c r="U45" i="2"/>
  <c r="W45" i="2"/>
  <c r="U205" i="2"/>
  <c r="W205" i="2"/>
  <c r="U141" i="2"/>
  <c r="W141" i="2"/>
  <c r="U185" i="2"/>
  <c r="W185" i="2"/>
  <c r="U121" i="2"/>
  <c r="W121" i="2"/>
  <c r="U57" i="2"/>
  <c r="W57" i="2"/>
  <c r="U219" i="2"/>
  <c r="W219" i="2"/>
  <c r="U155" i="2"/>
  <c r="W155" i="2"/>
  <c r="U91" i="2"/>
  <c r="W91" i="2"/>
  <c r="U27" i="2"/>
  <c r="W27" i="2"/>
  <c r="U183" i="2"/>
  <c r="W183" i="2"/>
  <c r="U196" i="2"/>
  <c r="W196" i="2"/>
  <c r="U133" i="2"/>
  <c r="W133" i="2"/>
  <c r="U69" i="2"/>
  <c r="W69" i="2"/>
  <c r="U230" i="2"/>
  <c r="W230" i="2"/>
  <c r="U168" i="2"/>
  <c r="W168" i="2"/>
  <c r="U104" i="2"/>
  <c r="W104" i="2"/>
  <c r="U36" i="2"/>
  <c r="W36" i="2"/>
  <c r="U197" i="2"/>
  <c r="W197" i="2"/>
  <c r="U132" i="2"/>
  <c r="W132" i="2"/>
  <c r="U103" i="2"/>
  <c r="W103" i="2"/>
  <c r="U109" i="2"/>
  <c r="W109" i="2"/>
  <c r="U42" i="2"/>
  <c r="W42" i="2"/>
  <c r="U65" i="2"/>
  <c r="W65" i="2"/>
  <c r="U68" i="2"/>
  <c r="W68" i="2"/>
  <c r="U239" i="2"/>
  <c r="W239" i="2"/>
  <c r="U38" i="2"/>
  <c r="W38" i="2"/>
  <c r="U207" i="2"/>
  <c r="W207" i="2"/>
  <c r="U242" i="2"/>
  <c r="W242" i="2"/>
  <c r="U176" i="2"/>
  <c r="W176" i="2"/>
  <c r="U210" i="2"/>
  <c r="W210" i="2"/>
  <c r="U154" i="2"/>
  <c r="W154" i="2"/>
  <c r="U147" i="2"/>
  <c r="W147" i="2"/>
  <c r="U131" i="2"/>
  <c r="W131" i="2"/>
  <c r="U112" i="2"/>
  <c r="W112" i="2"/>
  <c r="U99" i="2"/>
  <c r="W99" i="2"/>
  <c r="U80" i="2"/>
  <c r="W80" i="2"/>
  <c r="U90" i="2"/>
  <c r="W90" i="2"/>
  <c r="U31" i="2"/>
  <c r="W31" i="2"/>
  <c r="U67" i="2"/>
  <c r="W67" i="2"/>
  <c r="U41" i="2"/>
  <c r="W41" i="2"/>
  <c r="U119" i="2"/>
  <c r="W119" i="2"/>
  <c r="U95" i="2"/>
  <c r="W95" i="2"/>
  <c r="U130" i="2"/>
  <c r="W130" i="2"/>
  <c r="U224" i="2"/>
  <c r="W224" i="2"/>
  <c r="U156" i="2"/>
  <c r="W156" i="2"/>
  <c r="U28" i="2"/>
  <c r="W28" i="2"/>
  <c r="U126" i="2"/>
  <c r="W126" i="2"/>
  <c r="U221" i="2"/>
  <c r="W221" i="2"/>
  <c r="U201" i="2"/>
  <c r="W201" i="2"/>
  <c r="U73" i="2"/>
  <c r="W73" i="2"/>
  <c r="U171" i="2"/>
  <c r="W171" i="2"/>
  <c r="U200" i="2"/>
  <c r="W200" i="2"/>
  <c r="U85" i="2"/>
  <c r="W85" i="2"/>
  <c r="U184" i="2"/>
  <c r="W184" i="2"/>
  <c r="U213" i="2"/>
  <c r="W213" i="2"/>
  <c r="U84" i="2"/>
  <c r="W84" i="2"/>
  <c r="U52" i="2"/>
  <c r="W52" i="2"/>
  <c r="U226" i="2"/>
  <c r="W226" i="2"/>
  <c r="U194" i="2"/>
  <c r="W194" i="2"/>
  <c r="U170" i="2"/>
  <c r="W170" i="2"/>
  <c r="U144" i="2"/>
  <c r="W144" i="2"/>
  <c r="U70" i="2"/>
  <c r="W70" i="2"/>
  <c r="U18" i="2"/>
  <c r="W18" i="2"/>
  <c r="U193" i="2"/>
  <c r="W193" i="2"/>
  <c r="U127" i="2"/>
  <c r="W127" i="2"/>
  <c r="U63" i="2"/>
  <c r="W63" i="2"/>
  <c r="U227" i="2"/>
  <c r="W227" i="2"/>
  <c r="U162" i="2"/>
  <c r="W162" i="2"/>
  <c r="U98" i="2"/>
  <c r="W98" i="2"/>
  <c r="U33" i="2"/>
  <c r="W33" i="2"/>
  <c r="U192" i="2"/>
  <c r="W192" i="2"/>
  <c r="U228" i="2"/>
  <c r="W228" i="2"/>
  <c r="U188" i="2"/>
  <c r="W188" i="2"/>
  <c r="U124" i="2"/>
  <c r="W124" i="2"/>
  <c r="U60" i="2"/>
  <c r="W60" i="2"/>
  <c r="U222" i="2"/>
  <c r="W222" i="2"/>
  <c r="U158" i="2"/>
  <c r="W158" i="2"/>
  <c r="U94" i="2"/>
  <c r="W94" i="2"/>
  <c r="U30" i="2"/>
  <c r="W30" i="2"/>
  <c r="U189" i="2"/>
  <c r="W189" i="2"/>
  <c r="U233" i="2"/>
  <c r="W233" i="2"/>
  <c r="U169" i="2"/>
  <c r="W169" i="2"/>
  <c r="U105" i="2"/>
  <c r="W105" i="2"/>
  <c r="U43" i="2"/>
  <c r="W43" i="2"/>
  <c r="U203" i="2"/>
  <c r="W203" i="2"/>
  <c r="U139" i="2"/>
  <c r="W139" i="2"/>
  <c r="U75" i="2"/>
  <c r="W75" i="2"/>
  <c r="U232" i="2"/>
  <c r="W232" i="2"/>
  <c r="U167" i="2"/>
  <c r="W167" i="2"/>
  <c r="U181" i="2"/>
  <c r="W181" i="2"/>
  <c r="U117" i="2"/>
  <c r="W117" i="2"/>
  <c r="U53" i="2"/>
  <c r="W53" i="2"/>
  <c r="U214" i="2"/>
  <c r="W214" i="2"/>
  <c r="U152" i="2"/>
  <c r="W152" i="2"/>
  <c r="U88" i="2"/>
  <c r="W88" i="2"/>
  <c r="U24" i="2"/>
  <c r="W24" i="2"/>
  <c r="U180" i="2"/>
  <c r="W180" i="2"/>
  <c r="U19" i="2"/>
  <c r="W19" i="2"/>
  <c r="U87" i="2"/>
  <c r="W87" i="2"/>
  <c r="U113" i="2"/>
  <c r="W113" i="2"/>
  <c r="U71" i="2"/>
  <c r="W71" i="2"/>
  <c r="U55" i="2"/>
  <c r="W55" i="2"/>
  <c r="U97" i="2"/>
  <c r="W97" i="2"/>
  <c r="U223" i="2"/>
  <c r="W223" i="2"/>
  <c r="U48" i="2"/>
  <c r="W48" i="2"/>
  <c r="U191" i="2"/>
  <c r="W191" i="2"/>
  <c r="U20" i="2"/>
  <c r="W20" i="2"/>
  <c r="U160" i="2"/>
  <c r="W160" i="2"/>
  <c r="U215" i="2"/>
  <c r="W215" i="2"/>
  <c r="U138" i="2"/>
  <c r="W138" i="2"/>
  <c r="U134" i="2"/>
  <c r="W134" i="2"/>
  <c r="U115" i="2"/>
  <c r="W115" i="2"/>
  <c r="U106" i="2"/>
  <c r="W106" i="2"/>
  <c r="U83" i="2"/>
  <c r="W83" i="2"/>
  <c r="U58" i="2"/>
  <c r="W58" i="2"/>
  <c r="U96" i="2"/>
  <c r="W96" i="2"/>
  <c r="U47" i="2"/>
  <c r="W47" i="2"/>
  <c r="U22" i="2"/>
  <c r="W22" i="2"/>
  <c r="U159" i="2"/>
  <c r="W159" i="2"/>
  <c r="U34" i="2"/>
  <c r="W34" i="2"/>
  <c r="U66" i="2"/>
  <c r="W66" i="2"/>
  <c r="U161" i="2"/>
  <c r="W161" i="2"/>
  <c r="U92" i="2"/>
  <c r="W92" i="2"/>
  <c r="U190" i="2"/>
  <c r="W190" i="2"/>
  <c r="U62" i="2"/>
  <c r="W62" i="2"/>
  <c r="U157" i="2"/>
  <c r="W157" i="2"/>
  <c r="U137" i="2"/>
  <c r="W137" i="2"/>
  <c r="U235" i="2"/>
  <c r="W235" i="2"/>
  <c r="U39" i="2"/>
  <c r="W39" i="2"/>
  <c r="U149" i="2"/>
  <c r="W149" i="2"/>
  <c r="U135" i="2"/>
  <c r="W135" i="2"/>
  <c r="U241" i="2"/>
  <c r="W241" i="2"/>
  <c r="U175" i="2"/>
  <c r="W175" i="2"/>
  <c r="U111" i="2"/>
  <c r="W111" i="2"/>
  <c r="U50" i="2"/>
  <c r="W50" i="2"/>
  <c r="U211" i="2"/>
  <c r="W211" i="2"/>
  <c r="U146" i="2"/>
  <c r="W146" i="2"/>
  <c r="U82" i="2"/>
  <c r="W82" i="2"/>
  <c r="U240" i="2"/>
  <c r="W240" i="2"/>
  <c r="U177" i="2"/>
  <c r="W177" i="2"/>
  <c r="U236" i="2"/>
  <c r="W236" i="2"/>
  <c r="U172" i="2"/>
  <c r="W172" i="2"/>
  <c r="U108" i="2"/>
  <c r="W108" i="2"/>
  <c r="U46" i="2"/>
  <c r="W46" i="2"/>
  <c r="U206" i="2"/>
  <c r="W206" i="2"/>
  <c r="U142" i="2"/>
  <c r="W142" i="2"/>
  <c r="U78" i="2"/>
  <c r="W78" i="2"/>
  <c r="U237" i="2"/>
  <c r="W237" i="2"/>
  <c r="U173" i="2"/>
  <c r="W173" i="2"/>
  <c r="U217" i="2"/>
  <c r="W217" i="2"/>
  <c r="U153" i="2"/>
  <c r="W153" i="2"/>
  <c r="U89" i="2"/>
  <c r="W89" i="2"/>
  <c r="U25" i="2"/>
  <c r="W25" i="2"/>
  <c r="U187" i="2"/>
  <c r="W187" i="2"/>
  <c r="U123" i="2"/>
  <c r="W123" i="2"/>
  <c r="U59" i="2"/>
  <c r="W59" i="2"/>
  <c r="U216" i="2"/>
  <c r="W216" i="2"/>
  <c r="U151" i="2"/>
  <c r="W151" i="2"/>
  <c r="U165" i="2"/>
  <c r="W165" i="2"/>
  <c r="U101" i="2"/>
  <c r="W101" i="2"/>
  <c r="U40" i="2"/>
  <c r="W40" i="2"/>
  <c r="U198" i="2"/>
  <c r="W198" i="2"/>
  <c r="U136" i="2"/>
  <c r="W136" i="2"/>
  <c r="U72" i="2"/>
  <c r="W72" i="2"/>
  <c r="U229" i="2"/>
  <c r="W229" i="2"/>
  <c r="U164" i="2"/>
  <c r="W164" i="2"/>
  <c r="U116" i="2"/>
  <c r="W116" i="2"/>
  <c r="U100" i="2"/>
  <c r="W100" i="2"/>
  <c r="U77" i="2"/>
  <c r="W77" i="2"/>
  <c r="U93" i="2"/>
  <c r="W93" i="2"/>
  <c r="U35" i="2"/>
  <c r="W35" i="2"/>
  <c r="U32" i="2"/>
  <c r="W32" i="2"/>
  <c r="U23" i="2"/>
  <c r="W23" i="2"/>
  <c r="U231" i="2"/>
  <c r="W231" i="2"/>
  <c r="U218" i="2"/>
  <c r="W218" i="2"/>
  <c r="U199" i="2"/>
  <c r="W199" i="2"/>
  <c r="U186" i="2"/>
  <c r="W186" i="2"/>
  <c r="U163" i="2"/>
  <c r="W163" i="2"/>
  <c r="U179" i="2"/>
  <c r="W179" i="2"/>
  <c r="U118" i="2"/>
  <c r="W118" i="2"/>
  <c r="U150" i="2"/>
  <c r="W150" i="2"/>
  <c r="U86" i="2"/>
  <c r="W86" i="2"/>
  <c r="U122" i="2"/>
  <c r="W122" i="2"/>
  <c r="U44" i="2"/>
  <c r="W44" i="2"/>
  <c r="U54" i="2"/>
  <c r="W54" i="2"/>
  <c r="U26" i="2"/>
  <c r="W26" i="2"/>
  <c r="U37" i="2"/>
  <c r="W37" i="2"/>
  <c r="C126" i="3" l="1"/>
  <c r="B127" i="3"/>
  <c r="D126" i="3"/>
  <c r="U16" i="2"/>
  <c r="D127" i="3" l="1"/>
  <c r="C127" i="3"/>
  <c r="B128" i="3"/>
  <c r="B129" i="3" l="1"/>
  <c r="D128" i="3"/>
  <c r="C128" i="3"/>
  <c r="B130" i="3" l="1"/>
  <c r="D129" i="3"/>
  <c r="C129" i="3"/>
  <c r="C130" i="3" l="1"/>
  <c r="B131" i="3"/>
  <c r="D130" i="3"/>
  <c r="D131" i="3" l="1"/>
  <c r="C131" i="3"/>
  <c r="B132" i="3"/>
  <c r="B133" i="3" l="1"/>
  <c r="D132" i="3"/>
  <c r="C132" i="3"/>
  <c r="B134" i="3" l="1"/>
  <c r="D133" i="3"/>
  <c r="C133" i="3"/>
  <c r="C134" i="3" l="1"/>
  <c r="B135" i="3"/>
  <c r="D134" i="3"/>
  <c r="D135" i="3" l="1"/>
  <c r="C135" i="3"/>
  <c r="B136" i="3"/>
  <c r="B137" i="3" l="1"/>
  <c r="D136" i="3"/>
  <c r="C136" i="3"/>
  <c r="B138" i="3" l="1"/>
  <c r="D137" i="3"/>
  <c r="C137" i="3"/>
  <c r="C138" i="3" l="1"/>
  <c r="B139" i="3"/>
  <c r="D138" i="3"/>
  <c r="D139" i="3" l="1"/>
  <c r="C139" i="3"/>
  <c r="B140" i="3"/>
  <c r="B141" i="3" l="1"/>
  <c r="D140" i="3"/>
  <c r="C140" i="3"/>
  <c r="B142" i="3" l="1"/>
  <c r="D141" i="3"/>
  <c r="C141" i="3"/>
  <c r="C142" i="3" l="1"/>
  <c r="B143" i="3"/>
  <c r="D142" i="3"/>
  <c r="D143" i="3" l="1"/>
  <c r="C143" i="3"/>
  <c r="B144" i="3"/>
  <c r="B145" i="3" l="1"/>
  <c r="D144" i="3"/>
  <c r="C144" i="3"/>
  <c r="B146" i="3" l="1"/>
  <c r="D145" i="3"/>
  <c r="C145" i="3"/>
  <c r="C146" i="3" l="1"/>
  <c r="B147" i="3"/>
  <c r="D146" i="3"/>
  <c r="D147" i="3" l="1"/>
  <c r="C147" i="3"/>
  <c r="B148" i="3"/>
  <c r="B149" i="3" l="1"/>
  <c r="D148" i="3"/>
  <c r="C148" i="3"/>
  <c r="B150" i="3" l="1"/>
  <c r="D149" i="3"/>
  <c r="C149" i="3"/>
  <c r="C150" i="3" l="1"/>
  <c r="B151" i="3"/>
  <c r="D150" i="3"/>
  <c r="D151" i="3" l="1"/>
  <c r="C151" i="3"/>
  <c r="B152" i="3"/>
  <c r="B153" i="3" l="1"/>
  <c r="D152" i="3"/>
  <c r="C152" i="3"/>
  <c r="B154" i="3" l="1"/>
  <c r="D153" i="3"/>
  <c r="C153" i="3"/>
  <c r="C154" i="3" l="1"/>
  <c r="B155" i="3"/>
  <c r="D154" i="3"/>
  <c r="D155" i="3" l="1"/>
  <c r="C155" i="3"/>
  <c r="B156" i="3"/>
  <c r="B157" i="3" l="1"/>
  <c r="D156" i="3"/>
  <c r="C156" i="3"/>
  <c r="B158" i="3" l="1"/>
  <c r="D157" i="3"/>
  <c r="C157" i="3"/>
  <c r="C158" i="3" l="1"/>
  <c r="B159" i="3"/>
  <c r="D158" i="3"/>
  <c r="D159" i="3" l="1"/>
  <c r="C159" i="3"/>
  <c r="B160" i="3"/>
  <c r="B161" i="3" l="1"/>
  <c r="D160" i="3"/>
  <c r="C160" i="3"/>
  <c r="B162" i="3" l="1"/>
  <c r="D161" i="3"/>
  <c r="C161" i="3"/>
  <c r="C162" i="3" l="1"/>
  <c r="B163" i="3"/>
  <c r="D162" i="3"/>
  <c r="D163" i="3" l="1"/>
  <c r="C163" i="3"/>
  <c r="B164" i="3"/>
  <c r="B165" i="3" l="1"/>
  <c r="D164" i="3"/>
  <c r="C164" i="3"/>
  <c r="B166" i="3" l="1"/>
  <c r="D165" i="3"/>
  <c r="C165" i="3"/>
  <c r="C166" i="3" l="1"/>
  <c r="B167" i="3"/>
  <c r="D166" i="3"/>
  <c r="D167" i="3" l="1"/>
  <c r="C167" i="3"/>
  <c r="B168" i="3"/>
  <c r="B169" i="3" l="1"/>
  <c r="D168" i="3"/>
  <c r="C168" i="3"/>
  <c r="B170" i="3" l="1"/>
  <c r="D169" i="3"/>
  <c r="C169" i="3"/>
  <c r="C170" i="3" l="1"/>
  <c r="B171" i="3"/>
  <c r="D170" i="3"/>
  <c r="D171" i="3" l="1"/>
  <c r="C171" i="3"/>
  <c r="B172" i="3"/>
  <c r="B173" i="3" l="1"/>
  <c r="D172" i="3"/>
  <c r="C172" i="3"/>
  <c r="B174" i="3" l="1"/>
  <c r="D173" i="3"/>
  <c r="C173" i="3"/>
  <c r="C174" i="3" l="1"/>
  <c r="B175" i="3"/>
  <c r="D174" i="3"/>
  <c r="D175" i="3" l="1"/>
  <c r="C175" i="3"/>
  <c r="B176" i="3"/>
  <c r="B177" i="3" l="1"/>
  <c r="D176" i="3"/>
  <c r="C176" i="3"/>
  <c r="B178" i="3" l="1"/>
  <c r="D177" i="3"/>
  <c r="C177" i="3"/>
  <c r="C178" i="3" l="1"/>
  <c r="B179" i="3"/>
  <c r="D178" i="3"/>
  <c r="D179" i="3" l="1"/>
  <c r="C179" i="3"/>
  <c r="B180" i="3"/>
  <c r="B181" i="3" l="1"/>
  <c r="D180" i="3"/>
  <c r="C180" i="3"/>
  <c r="B182" i="3" l="1"/>
  <c r="D181" i="3"/>
  <c r="C181" i="3"/>
  <c r="C182" i="3" l="1"/>
  <c r="B183" i="3"/>
  <c r="D182" i="3"/>
  <c r="D183" i="3" l="1"/>
  <c r="C183" i="3"/>
  <c r="B184" i="3"/>
  <c r="B185" i="3" l="1"/>
  <c r="D184" i="3"/>
  <c r="C184" i="3"/>
  <c r="B186" i="3" l="1"/>
  <c r="D185" i="3"/>
  <c r="C185" i="3"/>
  <c r="C186" i="3" l="1"/>
  <c r="B187" i="3"/>
  <c r="D186" i="3"/>
  <c r="D187" i="3" l="1"/>
  <c r="C187" i="3"/>
  <c r="B188" i="3"/>
  <c r="B189" i="3" l="1"/>
  <c r="D188" i="3"/>
  <c r="C188" i="3"/>
  <c r="B190" i="3" l="1"/>
  <c r="D189" i="3"/>
  <c r="C189" i="3"/>
  <c r="C190" i="3" l="1"/>
  <c r="B191" i="3"/>
  <c r="D190" i="3"/>
  <c r="D191" i="3" l="1"/>
  <c r="C191" i="3"/>
  <c r="B192" i="3"/>
  <c r="B193" i="3" l="1"/>
  <c r="D192" i="3"/>
  <c r="C192" i="3"/>
  <c r="B194" i="3" l="1"/>
  <c r="D193" i="3"/>
  <c r="C193" i="3"/>
  <c r="C194" i="3" l="1"/>
  <c r="B195" i="3"/>
  <c r="D194" i="3"/>
  <c r="D195" i="3" l="1"/>
  <c r="C195" i="3"/>
  <c r="B196" i="3"/>
  <c r="B197" i="3" l="1"/>
  <c r="D196" i="3"/>
  <c r="C196" i="3"/>
  <c r="B198" i="3" l="1"/>
  <c r="D197" i="3"/>
  <c r="C197" i="3"/>
  <c r="C198" i="3" l="1"/>
  <c r="B199" i="3"/>
  <c r="D198" i="3"/>
  <c r="D199" i="3" l="1"/>
  <c r="C199" i="3"/>
  <c r="B200" i="3"/>
  <c r="B201" i="3" l="1"/>
  <c r="D200" i="3"/>
  <c r="C200" i="3"/>
  <c r="B202" i="3" l="1"/>
  <c r="D201" i="3"/>
  <c r="C201" i="3"/>
  <c r="C202" i="3" l="1"/>
  <c r="B203" i="3"/>
  <c r="D202" i="3"/>
  <c r="D203" i="3" l="1"/>
  <c r="C203" i="3"/>
  <c r="B204" i="3"/>
  <c r="B205" i="3" l="1"/>
  <c r="D204" i="3"/>
  <c r="C204" i="3"/>
  <c r="B206" i="3" l="1"/>
  <c r="D205" i="3"/>
  <c r="C205" i="3"/>
  <c r="C206" i="3" l="1"/>
  <c r="B207" i="3"/>
  <c r="D206" i="3"/>
  <c r="D207" i="3" l="1"/>
  <c r="C207" i="3"/>
  <c r="B208" i="3"/>
  <c r="B209" i="3" l="1"/>
  <c r="D208" i="3"/>
  <c r="C208" i="3"/>
  <c r="B210" i="3" l="1"/>
  <c r="D209" i="3"/>
  <c r="C209" i="3"/>
  <c r="C210" i="3" l="1"/>
  <c r="B211" i="3"/>
  <c r="D210" i="3"/>
  <c r="D211" i="3" l="1"/>
  <c r="C211" i="3"/>
  <c r="B212" i="3"/>
  <c r="B213" i="3" l="1"/>
  <c r="D212" i="3"/>
  <c r="C212" i="3"/>
  <c r="B214" i="3" l="1"/>
  <c r="D213" i="3"/>
  <c r="C213" i="3"/>
  <c r="C214" i="3" l="1"/>
  <c r="B215" i="3"/>
  <c r="D214" i="3"/>
  <c r="D215" i="3" l="1"/>
  <c r="C215" i="3"/>
  <c r="B216" i="3"/>
  <c r="B217" i="3" l="1"/>
  <c r="D216" i="3"/>
  <c r="C216" i="3"/>
  <c r="B218" i="3" l="1"/>
  <c r="D217" i="3"/>
  <c r="C217" i="3"/>
  <c r="C218" i="3" l="1"/>
  <c r="B219" i="3"/>
  <c r="D218" i="3"/>
  <c r="D219" i="3" l="1"/>
  <c r="C219" i="3"/>
  <c r="B220" i="3"/>
  <c r="B221" i="3" l="1"/>
  <c r="D220" i="3"/>
  <c r="C220" i="3"/>
  <c r="B222" i="3" l="1"/>
  <c r="D221" i="3"/>
  <c r="C221" i="3"/>
  <c r="C222" i="3" l="1"/>
  <c r="B223" i="3"/>
  <c r="D222" i="3"/>
  <c r="D223" i="3" l="1"/>
  <c r="C223" i="3"/>
  <c r="B224" i="3"/>
  <c r="B225" i="3" l="1"/>
  <c r="D224" i="3"/>
  <c r="C224" i="3"/>
  <c r="B226" i="3" l="1"/>
  <c r="D225" i="3"/>
  <c r="C225" i="3"/>
  <c r="C226" i="3" l="1"/>
  <c r="B227" i="3"/>
  <c r="D226" i="3"/>
  <c r="D227" i="3" l="1"/>
  <c r="C227" i="3"/>
  <c r="B228" i="3"/>
  <c r="B229" i="3" l="1"/>
  <c r="D228" i="3"/>
  <c r="C228" i="3"/>
  <c r="B230" i="3" l="1"/>
  <c r="D229" i="3"/>
  <c r="C229" i="3"/>
  <c r="C230" i="3" l="1"/>
  <c r="B231" i="3"/>
  <c r="D230" i="3"/>
  <c r="D231" i="3" l="1"/>
  <c r="C231" i="3"/>
  <c r="B232" i="3"/>
  <c r="B233" i="3" l="1"/>
  <c r="D232" i="3"/>
  <c r="C232" i="3"/>
  <c r="B234" i="3" l="1"/>
  <c r="D233" i="3"/>
  <c r="C233" i="3"/>
  <c r="C234" i="3" l="1"/>
  <c r="B235" i="3"/>
  <c r="D234" i="3"/>
  <c r="D235" i="3" l="1"/>
  <c r="C235" i="3"/>
  <c r="B236" i="3"/>
  <c r="B237" i="3" l="1"/>
  <c r="D236" i="3"/>
  <c r="C236" i="3"/>
  <c r="B238" i="3" l="1"/>
  <c r="D237" i="3"/>
  <c r="C237" i="3"/>
  <c r="C238" i="3" l="1"/>
  <c r="B239" i="3"/>
  <c r="D238" i="3"/>
  <c r="D239" i="3" l="1"/>
  <c r="C239" i="3"/>
  <c r="B240" i="3"/>
  <c r="B241" i="3" l="1"/>
  <c r="D240" i="3"/>
  <c r="C240" i="3"/>
  <c r="B242" i="3" l="1"/>
  <c r="D241" i="3"/>
  <c r="C241" i="3"/>
  <c r="C242" i="3" l="1"/>
  <c r="B243" i="3"/>
  <c r="D242" i="3"/>
  <c r="D243" i="3" l="1"/>
  <c r="C243" i="3"/>
  <c r="B244" i="3"/>
  <c r="B245" i="3" l="1"/>
  <c r="D244" i="3"/>
  <c r="C244" i="3"/>
  <c r="B246" i="3" l="1"/>
  <c r="D245" i="3"/>
  <c r="C245" i="3"/>
  <c r="C246" i="3" l="1"/>
  <c r="B247" i="3"/>
  <c r="D246" i="3"/>
  <c r="D247" i="3" l="1"/>
  <c r="C247" i="3"/>
  <c r="B248" i="3"/>
  <c r="B249" i="3" l="1"/>
  <c r="D248" i="3"/>
  <c r="C248" i="3"/>
  <c r="B250" i="3" l="1"/>
  <c r="D249" i="3"/>
  <c r="C249" i="3"/>
  <c r="C250" i="3" l="1"/>
  <c r="B251" i="3"/>
  <c r="D250" i="3"/>
  <c r="D251" i="3" l="1"/>
  <c r="C251" i="3"/>
  <c r="B252" i="3"/>
  <c r="B253" i="3" l="1"/>
  <c r="D252" i="3"/>
  <c r="C252" i="3"/>
  <c r="B254" i="3" l="1"/>
  <c r="D253" i="3"/>
  <c r="C253" i="3"/>
  <c r="C254" i="3" l="1"/>
  <c r="B255" i="3"/>
  <c r="D254" i="3"/>
  <c r="D255" i="3" l="1"/>
  <c r="C255" i="3"/>
  <c r="B256" i="3"/>
  <c r="B257" i="3" l="1"/>
  <c r="D256" i="3"/>
  <c r="C256" i="3"/>
  <c r="B258" i="3" l="1"/>
  <c r="D257" i="3"/>
  <c r="C257" i="3"/>
  <c r="C258" i="3" l="1"/>
  <c r="B259" i="3"/>
  <c r="D258" i="3"/>
  <c r="D259" i="3" l="1"/>
  <c r="C259" i="3"/>
  <c r="B260" i="3"/>
  <c r="B261" i="3" l="1"/>
  <c r="D260" i="3"/>
  <c r="C260" i="3"/>
  <c r="B262" i="3" l="1"/>
  <c r="D261" i="3"/>
  <c r="C261" i="3"/>
  <c r="C262" i="3" l="1"/>
  <c r="B263" i="3"/>
  <c r="D262" i="3"/>
  <c r="D263" i="3" l="1"/>
  <c r="C263" i="3"/>
  <c r="B264" i="3"/>
  <c r="B265" i="3" l="1"/>
  <c r="D264" i="3"/>
  <c r="C264" i="3"/>
  <c r="B266" i="3" l="1"/>
  <c r="D265" i="3"/>
  <c r="C265" i="3"/>
  <c r="C266" i="3" l="1"/>
  <c r="B267" i="3"/>
  <c r="D266" i="3"/>
  <c r="D267" i="3" l="1"/>
  <c r="C267" i="3"/>
  <c r="B268" i="3"/>
  <c r="B269" i="3" l="1"/>
  <c r="D268" i="3"/>
  <c r="C268" i="3"/>
  <c r="B270" i="3" l="1"/>
  <c r="D269" i="3"/>
  <c r="C269" i="3"/>
  <c r="C270" i="3" l="1"/>
  <c r="B271" i="3"/>
  <c r="D270" i="3"/>
  <c r="D271" i="3" l="1"/>
  <c r="C271" i="3"/>
  <c r="B272" i="3"/>
  <c r="B273" i="3" l="1"/>
  <c r="D272" i="3"/>
  <c r="C272" i="3"/>
  <c r="B274" i="3" l="1"/>
  <c r="D273" i="3"/>
  <c r="C273" i="3"/>
  <c r="C274" i="3" l="1"/>
  <c r="B275" i="3"/>
  <c r="D274" i="3"/>
  <c r="D275" i="3" l="1"/>
  <c r="C275" i="3"/>
  <c r="B276" i="3"/>
  <c r="B277" i="3" l="1"/>
  <c r="D276" i="3"/>
  <c r="C276" i="3"/>
  <c r="B278" i="3" l="1"/>
  <c r="D277" i="3"/>
  <c r="C277" i="3"/>
  <c r="C278" i="3" l="1"/>
  <c r="B279" i="3"/>
  <c r="D278" i="3"/>
  <c r="D279" i="3" l="1"/>
  <c r="C279" i="3"/>
  <c r="B280" i="3"/>
  <c r="B281" i="3" l="1"/>
  <c r="D280" i="3"/>
  <c r="C280" i="3"/>
  <c r="B282" i="3" l="1"/>
  <c r="D281" i="3"/>
  <c r="C281" i="3"/>
  <c r="C282" i="3" l="1"/>
  <c r="B283" i="3"/>
  <c r="D282" i="3"/>
  <c r="D283" i="3" l="1"/>
  <c r="C283" i="3"/>
  <c r="B284" i="3"/>
  <c r="B285" i="3" l="1"/>
  <c r="D284" i="3"/>
  <c r="C284" i="3"/>
  <c r="B286" i="3" l="1"/>
  <c r="D285" i="3"/>
  <c r="C285" i="3"/>
  <c r="C286" i="3" l="1"/>
  <c r="B287" i="3"/>
  <c r="D286" i="3"/>
  <c r="D287" i="3" l="1"/>
  <c r="C287" i="3"/>
  <c r="B288" i="3"/>
  <c r="B289" i="3" l="1"/>
  <c r="D288" i="3"/>
  <c r="C288" i="3"/>
  <c r="B290" i="3" l="1"/>
  <c r="D289" i="3"/>
  <c r="C289" i="3"/>
  <c r="C290" i="3" l="1"/>
  <c r="B291" i="3"/>
  <c r="D290" i="3"/>
  <c r="D291" i="3" l="1"/>
  <c r="C291" i="3"/>
  <c r="B292" i="3"/>
  <c r="B293" i="3" l="1"/>
  <c r="D292" i="3"/>
  <c r="C292" i="3"/>
  <c r="B294" i="3" l="1"/>
  <c r="D293" i="3"/>
  <c r="C293" i="3"/>
  <c r="C294" i="3" l="1"/>
  <c r="B295" i="3"/>
  <c r="D294" i="3"/>
  <c r="D295" i="3" l="1"/>
  <c r="C295" i="3"/>
  <c r="B296" i="3"/>
  <c r="B297" i="3" l="1"/>
  <c r="D296" i="3"/>
  <c r="C296" i="3"/>
  <c r="B298" i="3" l="1"/>
  <c r="D297" i="3"/>
  <c r="C297" i="3"/>
  <c r="C298" i="3" l="1"/>
  <c r="B299" i="3"/>
  <c r="D298" i="3"/>
  <c r="D299" i="3" l="1"/>
  <c r="C299" i="3"/>
  <c r="B300" i="3"/>
  <c r="B301" i="3" l="1"/>
  <c r="D300" i="3"/>
  <c r="C300" i="3"/>
  <c r="B302" i="3" l="1"/>
  <c r="D301" i="3"/>
  <c r="C301" i="3"/>
  <c r="C302" i="3" l="1"/>
  <c r="B303" i="3"/>
  <c r="D302" i="3"/>
  <c r="D303" i="3" l="1"/>
  <c r="C303" i="3"/>
  <c r="B304" i="3"/>
  <c r="B305" i="3" l="1"/>
  <c r="D304" i="3"/>
  <c r="C304" i="3"/>
  <c r="B306" i="3" l="1"/>
  <c r="D305" i="3"/>
  <c r="C305" i="3"/>
  <c r="C306" i="3" l="1"/>
  <c r="B307" i="3"/>
  <c r="D306" i="3"/>
  <c r="D307" i="3" l="1"/>
  <c r="C307" i="3"/>
  <c r="B308" i="3"/>
  <c r="B309" i="3" l="1"/>
  <c r="D308" i="3"/>
  <c r="C308" i="3"/>
  <c r="B310" i="3" l="1"/>
  <c r="D309" i="3"/>
  <c r="C309" i="3"/>
  <c r="C310" i="3" l="1"/>
  <c r="B311" i="3"/>
  <c r="D310" i="3"/>
  <c r="D311" i="3" l="1"/>
  <c r="C311" i="3"/>
  <c r="B312" i="3"/>
  <c r="B313" i="3" l="1"/>
  <c r="D312" i="3"/>
  <c r="C312" i="3"/>
  <c r="B314" i="3" l="1"/>
  <c r="D313" i="3"/>
  <c r="C313" i="3"/>
  <c r="C314" i="3" l="1"/>
  <c r="B315" i="3"/>
  <c r="D314" i="3"/>
  <c r="D315" i="3" l="1"/>
  <c r="C315" i="3"/>
  <c r="B316" i="3"/>
  <c r="B317" i="3" l="1"/>
  <c r="D316" i="3"/>
  <c r="C316" i="3"/>
  <c r="B318" i="3" l="1"/>
  <c r="C317" i="3"/>
  <c r="D317" i="3"/>
  <c r="C318" i="3" l="1"/>
  <c r="B319" i="3"/>
  <c r="D318" i="3"/>
  <c r="D319" i="3" l="1"/>
  <c r="C319" i="3"/>
  <c r="B320" i="3"/>
  <c r="B321" i="3" l="1"/>
  <c r="D320" i="3"/>
  <c r="C320" i="3"/>
  <c r="B322" i="3" l="1"/>
  <c r="D321" i="3"/>
  <c r="C321" i="3"/>
  <c r="C322" i="3" l="1"/>
  <c r="D322" i="3"/>
  <c r="B323" i="3"/>
  <c r="D323" i="3" l="1"/>
  <c r="C323" i="3"/>
  <c r="B324" i="3"/>
  <c r="B325" i="3" l="1"/>
  <c r="D324" i="3"/>
  <c r="C324" i="3"/>
  <c r="B326" i="3" l="1"/>
  <c r="C325" i="3"/>
  <c r="D325" i="3"/>
  <c r="C326" i="3" l="1"/>
  <c r="B327" i="3"/>
  <c r="D326" i="3"/>
  <c r="B328" i="3" l="1"/>
  <c r="D327" i="3"/>
  <c r="C327" i="3"/>
  <c r="B329" i="3" l="1"/>
  <c r="D328" i="3"/>
  <c r="C328" i="3"/>
  <c r="C329" i="3" l="1"/>
  <c r="B330" i="3"/>
  <c r="D329" i="3"/>
  <c r="D330" i="3" l="1"/>
  <c r="C330" i="3"/>
  <c r="B331" i="3"/>
  <c r="B332" i="3" l="1"/>
  <c r="D331" i="3"/>
  <c r="C331" i="3"/>
  <c r="B333" i="3" l="1"/>
  <c r="D332" i="3"/>
  <c r="C332" i="3"/>
  <c r="C333" i="3" l="1"/>
  <c r="B334" i="3"/>
  <c r="D333" i="3"/>
  <c r="D334" i="3" l="1"/>
  <c r="C334" i="3"/>
  <c r="B335" i="3"/>
  <c r="B336" i="3" l="1"/>
  <c r="D335" i="3"/>
  <c r="C335" i="3"/>
  <c r="B337" i="3" l="1"/>
  <c r="D336" i="3"/>
  <c r="C336" i="3"/>
  <c r="C337" i="3" l="1"/>
  <c r="B338" i="3"/>
  <c r="D337" i="3"/>
  <c r="D338" i="3" l="1"/>
  <c r="C338" i="3"/>
  <c r="B339" i="3"/>
  <c r="B340" i="3" l="1"/>
  <c r="D339" i="3"/>
  <c r="C339" i="3"/>
  <c r="B341" i="3" l="1"/>
  <c r="D340" i="3"/>
  <c r="C340" i="3"/>
  <c r="C341" i="3" l="1"/>
  <c r="B342" i="3"/>
  <c r="D341" i="3"/>
  <c r="D342" i="3" l="1"/>
  <c r="C342" i="3"/>
  <c r="B343" i="3"/>
  <c r="B344" i="3" l="1"/>
  <c r="D343" i="3"/>
  <c r="C343" i="3"/>
  <c r="B345" i="3" l="1"/>
  <c r="D344" i="3"/>
  <c r="C344" i="3"/>
  <c r="C345" i="3" l="1"/>
  <c r="B346" i="3"/>
  <c r="D345" i="3"/>
  <c r="D346" i="3" l="1"/>
  <c r="C346" i="3"/>
  <c r="B347" i="3"/>
  <c r="B348" i="3" l="1"/>
  <c r="D347" i="3"/>
  <c r="C347" i="3"/>
  <c r="B349" i="3" l="1"/>
  <c r="D348" i="3"/>
  <c r="C348" i="3"/>
  <c r="C349" i="3" l="1"/>
  <c r="B350" i="3"/>
  <c r="D349" i="3"/>
  <c r="D350" i="3" l="1"/>
  <c r="C350" i="3"/>
  <c r="B351" i="3"/>
  <c r="B352" i="3" l="1"/>
  <c r="D351" i="3"/>
  <c r="C351" i="3"/>
  <c r="B353" i="3" l="1"/>
  <c r="D352" i="3"/>
  <c r="C352" i="3"/>
  <c r="C353" i="3" l="1"/>
  <c r="B354" i="3"/>
  <c r="D353" i="3"/>
  <c r="D354" i="3" l="1"/>
  <c r="C354" i="3"/>
  <c r="B355" i="3"/>
  <c r="B356" i="3" l="1"/>
  <c r="D355" i="3"/>
  <c r="C355" i="3"/>
  <c r="B357" i="3" l="1"/>
  <c r="D356" i="3"/>
  <c r="C356" i="3"/>
  <c r="C357" i="3" l="1"/>
  <c r="B358" i="3"/>
  <c r="D357" i="3"/>
  <c r="D358" i="3" l="1"/>
  <c r="C358" i="3"/>
  <c r="B359" i="3"/>
  <c r="B360" i="3" l="1"/>
  <c r="D359" i="3"/>
  <c r="C359" i="3"/>
  <c r="B361" i="3" l="1"/>
  <c r="D360" i="3"/>
  <c r="C360" i="3"/>
  <c r="C361" i="3" l="1"/>
  <c r="B362" i="3"/>
  <c r="D361" i="3"/>
  <c r="D362" i="3" l="1"/>
  <c r="C362" i="3"/>
  <c r="B363" i="3"/>
  <c r="B364" i="3" l="1"/>
  <c r="D363" i="3"/>
  <c r="C363" i="3"/>
  <c r="B365" i="3" l="1"/>
  <c r="D364" i="3"/>
  <c r="C364" i="3"/>
  <c r="C365" i="3" l="1"/>
  <c r="B366" i="3"/>
  <c r="D365" i="3"/>
  <c r="D366" i="3" l="1"/>
  <c r="C366" i="3"/>
  <c r="B367" i="3"/>
  <c r="B368" i="3" l="1"/>
  <c r="D367" i="3"/>
  <c r="C367" i="3"/>
  <c r="B369" i="3" l="1"/>
  <c r="D368" i="3"/>
  <c r="C368" i="3"/>
  <c r="C369" i="3" l="1"/>
  <c r="B370" i="3"/>
  <c r="D369" i="3"/>
  <c r="D370" i="3" l="1"/>
  <c r="C370" i="3"/>
  <c r="B371" i="3"/>
  <c r="B372" i="3" l="1"/>
  <c r="D371" i="3"/>
  <c r="C371" i="3"/>
  <c r="B373" i="3" l="1"/>
  <c r="D372" i="3"/>
  <c r="C372" i="3"/>
  <c r="C373" i="3" l="1"/>
  <c r="B374" i="3"/>
  <c r="D373" i="3"/>
  <c r="D374" i="3" l="1"/>
  <c r="C374" i="3"/>
  <c r="B375" i="3"/>
  <c r="B376" i="3" l="1"/>
  <c r="D375" i="3"/>
  <c r="C375" i="3"/>
  <c r="B377" i="3" l="1"/>
  <c r="D376" i="3"/>
  <c r="C376" i="3"/>
  <c r="C377" i="3" l="1"/>
  <c r="B378" i="3"/>
  <c r="D377" i="3"/>
  <c r="D378" i="3" l="1"/>
  <c r="C378" i="3"/>
  <c r="B379" i="3"/>
  <c r="B380" i="3" l="1"/>
  <c r="D379" i="3"/>
  <c r="C379" i="3"/>
  <c r="B381" i="3" l="1"/>
  <c r="D380" i="3"/>
  <c r="C380" i="3"/>
  <c r="C381" i="3" l="1"/>
  <c r="B382" i="3"/>
  <c r="D381" i="3"/>
  <c r="D382" i="3" l="1"/>
  <c r="C382" i="3"/>
  <c r="B383" i="3"/>
  <c r="B384" i="3" l="1"/>
  <c r="D383" i="3"/>
  <c r="C383" i="3"/>
  <c r="B385" i="3" l="1"/>
  <c r="D384" i="3"/>
  <c r="C384" i="3"/>
  <c r="C385" i="3" l="1"/>
  <c r="B386" i="3"/>
  <c r="D385" i="3"/>
  <c r="D386" i="3" l="1"/>
  <c r="C386" i="3"/>
  <c r="B387" i="3"/>
  <c r="B388" i="3" l="1"/>
  <c r="D387" i="3"/>
  <c r="C387" i="3"/>
  <c r="B389" i="3" l="1"/>
  <c r="D388" i="3"/>
  <c r="C388" i="3"/>
  <c r="C389" i="3" l="1"/>
  <c r="B390" i="3"/>
  <c r="D389" i="3"/>
  <c r="D390" i="3" l="1"/>
  <c r="C390" i="3"/>
  <c r="B391" i="3"/>
  <c r="B392" i="3" l="1"/>
  <c r="D391" i="3"/>
  <c r="C391" i="3"/>
  <c r="B393" i="3" l="1"/>
  <c r="D392" i="3"/>
  <c r="C392" i="3"/>
  <c r="C393" i="3" l="1"/>
  <c r="B394" i="3"/>
  <c r="D393" i="3"/>
  <c r="D394" i="3" l="1"/>
  <c r="C394" i="3"/>
  <c r="B395" i="3"/>
  <c r="B396" i="3" l="1"/>
  <c r="D395" i="3"/>
  <c r="C395" i="3"/>
  <c r="B397" i="3" l="1"/>
  <c r="D396" i="3"/>
  <c r="C396" i="3"/>
  <c r="C397" i="3" l="1"/>
  <c r="B398" i="3"/>
  <c r="D397" i="3"/>
  <c r="D398" i="3" l="1"/>
  <c r="C398" i="3"/>
  <c r="B399" i="3"/>
  <c r="B400" i="3" l="1"/>
  <c r="D399" i="3"/>
  <c r="C399" i="3"/>
  <c r="B401" i="3" l="1"/>
  <c r="D400" i="3"/>
  <c r="C400" i="3"/>
  <c r="C401" i="3" l="1"/>
  <c r="B402" i="3"/>
  <c r="D401" i="3"/>
  <c r="B403" i="3" l="1"/>
  <c r="D402" i="3"/>
  <c r="C402" i="3"/>
  <c r="D403" i="3" l="1"/>
  <c r="C403" i="3"/>
  <c r="B404" i="3"/>
  <c r="B405" i="3" l="1"/>
  <c r="D404" i="3"/>
  <c r="C404" i="3"/>
  <c r="B406" i="3" l="1"/>
  <c r="D405" i="3"/>
  <c r="C405" i="3"/>
  <c r="C406" i="3" l="1"/>
  <c r="B407" i="3"/>
  <c r="D406" i="3"/>
  <c r="D407" i="3" l="1"/>
  <c r="C407" i="3"/>
  <c r="B408" i="3"/>
  <c r="B409" i="3" l="1"/>
  <c r="D408" i="3"/>
  <c r="C408" i="3"/>
  <c r="B410" i="3" l="1"/>
  <c r="D409" i="3"/>
  <c r="C409" i="3"/>
  <c r="C410" i="3" l="1"/>
  <c r="B411" i="3"/>
  <c r="D410" i="3"/>
  <c r="D411" i="3" l="1"/>
  <c r="C411" i="3"/>
  <c r="B412" i="3"/>
  <c r="B413" i="3" l="1"/>
  <c r="D412" i="3"/>
  <c r="C412" i="3"/>
  <c r="B414" i="3" l="1"/>
  <c r="D413" i="3"/>
  <c r="C413" i="3"/>
  <c r="C414" i="3" l="1"/>
  <c r="B415" i="3"/>
  <c r="D414" i="3"/>
  <c r="D415" i="3" l="1"/>
  <c r="C415" i="3"/>
  <c r="B416" i="3"/>
  <c r="B417" i="3" l="1"/>
  <c r="D416" i="3"/>
  <c r="C416" i="3"/>
  <c r="B418" i="3" l="1"/>
  <c r="D417" i="3"/>
  <c r="C417" i="3"/>
  <c r="C418" i="3" l="1"/>
  <c r="B419" i="3"/>
  <c r="D418" i="3"/>
  <c r="D419" i="3" l="1"/>
  <c r="C419" i="3"/>
  <c r="B420" i="3"/>
  <c r="B421" i="3" l="1"/>
  <c r="D420" i="3"/>
  <c r="C420" i="3"/>
  <c r="B422" i="3" l="1"/>
  <c r="D421" i="3"/>
  <c r="C421" i="3"/>
  <c r="C422" i="3" l="1"/>
  <c r="B423" i="3"/>
  <c r="D422" i="3"/>
  <c r="D423" i="3" l="1"/>
  <c r="C423" i="3"/>
  <c r="B424" i="3"/>
  <c r="B425" i="3" l="1"/>
  <c r="D424" i="3"/>
  <c r="C424" i="3"/>
  <c r="B426" i="3" l="1"/>
  <c r="D425" i="3"/>
  <c r="C425" i="3"/>
  <c r="C426" i="3" l="1"/>
  <c r="B427" i="3"/>
  <c r="D426" i="3"/>
  <c r="D427" i="3" l="1"/>
  <c r="C427" i="3"/>
  <c r="B428" i="3"/>
  <c r="B429" i="3" l="1"/>
  <c r="D428" i="3"/>
  <c r="C428" i="3"/>
  <c r="B430" i="3" l="1"/>
  <c r="D429" i="3"/>
  <c r="C429" i="3"/>
  <c r="C430" i="3" l="1"/>
  <c r="B431" i="3"/>
  <c r="D430" i="3"/>
  <c r="D431" i="3" l="1"/>
  <c r="C431" i="3"/>
  <c r="B432" i="3"/>
  <c r="B433" i="3" l="1"/>
  <c r="D432" i="3"/>
  <c r="C432" i="3"/>
  <c r="B434" i="3" l="1"/>
  <c r="D433" i="3"/>
  <c r="C433" i="3"/>
  <c r="C434" i="3" l="1"/>
  <c r="B435" i="3"/>
  <c r="D434" i="3"/>
  <c r="D435" i="3" l="1"/>
  <c r="C435" i="3"/>
  <c r="B436" i="3"/>
  <c r="B437" i="3" l="1"/>
  <c r="D436" i="3"/>
  <c r="C436" i="3"/>
  <c r="B438" i="3" l="1"/>
  <c r="D437" i="3"/>
  <c r="C437" i="3"/>
  <c r="C438" i="3" l="1"/>
  <c r="B439" i="3"/>
  <c r="D438" i="3"/>
  <c r="D439" i="3" l="1"/>
  <c r="C439" i="3"/>
  <c r="B440" i="3"/>
  <c r="B441" i="3" l="1"/>
  <c r="D440" i="3"/>
  <c r="C440" i="3"/>
  <c r="B442" i="3" l="1"/>
  <c r="D441" i="3"/>
  <c r="C441" i="3"/>
  <c r="C442" i="3" l="1"/>
  <c r="B443" i="3"/>
  <c r="D442" i="3"/>
  <c r="D443" i="3" l="1"/>
  <c r="C443" i="3"/>
  <c r="B444" i="3"/>
  <c r="B445" i="3" l="1"/>
  <c r="D444" i="3"/>
  <c r="C444" i="3"/>
  <c r="B446" i="3" l="1"/>
  <c r="D445" i="3"/>
  <c r="C445" i="3"/>
  <c r="C446" i="3" l="1"/>
  <c r="B447" i="3"/>
  <c r="D446" i="3"/>
  <c r="D447" i="3" l="1"/>
  <c r="C447" i="3"/>
  <c r="B448" i="3"/>
  <c r="B449" i="3" l="1"/>
  <c r="D448" i="3"/>
  <c r="C448" i="3"/>
  <c r="B450" i="3" l="1"/>
  <c r="D449" i="3"/>
  <c r="C449" i="3"/>
  <c r="C450" i="3" l="1"/>
  <c r="B451" i="3"/>
  <c r="D450" i="3"/>
  <c r="D451" i="3" l="1"/>
  <c r="C451" i="3"/>
  <c r="B452" i="3"/>
  <c r="B453" i="3" l="1"/>
  <c r="D452" i="3"/>
  <c r="C452" i="3"/>
  <c r="B454" i="3" l="1"/>
  <c r="D453" i="3"/>
  <c r="C453" i="3"/>
  <c r="C454" i="3" l="1"/>
  <c r="B455" i="3"/>
  <c r="D454" i="3"/>
  <c r="D455" i="3" l="1"/>
  <c r="C455" i="3"/>
  <c r="B456" i="3"/>
  <c r="B457" i="3" l="1"/>
  <c r="D456" i="3"/>
  <c r="C456" i="3"/>
  <c r="B458" i="3" l="1"/>
  <c r="D457" i="3"/>
  <c r="C457" i="3"/>
  <c r="C458" i="3" l="1"/>
  <c r="B459" i="3"/>
  <c r="D458" i="3"/>
  <c r="D459" i="3" l="1"/>
  <c r="C459" i="3"/>
  <c r="B460" i="3"/>
  <c r="B461" i="3" l="1"/>
  <c r="D460" i="3"/>
  <c r="C460" i="3"/>
  <c r="B462" i="3" l="1"/>
  <c r="D461" i="3"/>
  <c r="C461" i="3"/>
  <c r="C462" i="3" l="1"/>
  <c r="B463" i="3"/>
  <c r="D462" i="3"/>
  <c r="D463" i="3" l="1"/>
  <c r="C463" i="3"/>
  <c r="B464" i="3"/>
  <c r="B465" i="3" l="1"/>
  <c r="D464" i="3"/>
  <c r="C464" i="3"/>
  <c r="B466" i="3" l="1"/>
  <c r="D465" i="3"/>
  <c r="C465" i="3"/>
  <c r="C466" i="3" l="1"/>
  <c r="B467" i="3"/>
  <c r="D466" i="3"/>
  <c r="D467" i="3" l="1"/>
  <c r="C467" i="3"/>
  <c r="B468" i="3"/>
  <c r="B469" i="3" l="1"/>
  <c r="D468" i="3"/>
  <c r="C468" i="3"/>
  <c r="B470" i="3" l="1"/>
  <c r="D469" i="3"/>
  <c r="C469" i="3"/>
  <c r="C470" i="3" l="1"/>
  <c r="B471" i="3"/>
  <c r="D470" i="3"/>
  <c r="D471" i="3" l="1"/>
  <c r="C471" i="3"/>
  <c r="B472" i="3"/>
  <c r="B473" i="3" l="1"/>
  <c r="D472" i="3"/>
  <c r="C472" i="3"/>
  <c r="B474" i="3" l="1"/>
  <c r="D473" i="3"/>
  <c r="C473" i="3"/>
  <c r="C474" i="3" l="1"/>
  <c r="B475" i="3"/>
  <c r="D474" i="3"/>
  <c r="D475" i="3" l="1"/>
  <c r="C475" i="3"/>
  <c r="B476" i="3"/>
  <c r="B477" i="3" l="1"/>
  <c r="D476" i="3"/>
  <c r="C476" i="3"/>
  <c r="B478" i="3" l="1"/>
  <c r="D477" i="3"/>
  <c r="C477" i="3"/>
  <c r="C478" i="3" l="1"/>
  <c r="B479" i="3"/>
  <c r="D478" i="3"/>
  <c r="D479" i="3" l="1"/>
  <c r="C479" i="3"/>
  <c r="B480" i="3"/>
  <c r="B481" i="3" l="1"/>
  <c r="D480" i="3"/>
  <c r="C480" i="3"/>
  <c r="B482" i="3" l="1"/>
  <c r="D481" i="3"/>
  <c r="C481" i="3"/>
  <c r="C482" i="3" l="1"/>
  <c r="B483" i="3"/>
  <c r="D482" i="3"/>
  <c r="D483" i="3" l="1"/>
  <c r="C483" i="3"/>
  <c r="B484" i="3"/>
  <c r="B485" i="3" l="1"/>
  <c r="D484" i="3"/>
  <c r="C484" i="3"/>
  <c r="B486" i="3" l="1"/>
  <c r="D485" i="3"/>
  <c r="C485" i="3"/>
  <c r="C486" i="3" l="1"/>
  <c r="B487" i="3"/>
  <c r="D486" i="3"/>
  <c r="D487" i="3" l="1"/>
  <c r="C487" i="3"/>
  <c r="B488" i="3"/>
  <c r="B489" i="3" l="1"/>
  <c r="D488" i="3"/>
  <c r="C488" i="3"/>
  <c r="B490" i="3" l="1"/>
  <c r="D489" i="3"/>
  <c r="C489" i="3"/>
  <c r="C490" i="3" l="1"/>
  <c r="B491" i="3"/>
  <c r="D490" i="3"/>
  <c r="D491" i="3" l="1"/>
  <c r="C491" i="3"/>
  <c r="B492" i="3"/>
  <c r="B493" i="3" l="1"/>
  <c r="D492" i="3"/>
  <c r="C492" i="3"/>
  <c r="B494" i="3" l="1"/>
  <c r="D493" i="3"/>
  <c r="C493" i="3"/>
  <c r="C494" i="3" l="1"/>
  <c r="B495" i="3"/>
  <c r="D494" i="3"/>
  <c r="D495" i="3" l="1"/>
  <c r="C495" i="3"/>
  <c r="B496" i="3"/>
  <c r="B497" i="3" l="1"/>
  <c r="D496" i="3"/>
  <c r="C496" i="3"/>
  <c r="B498" i="3" l="1"/>
  <c r="D497" i="3"/>
  <c r="C497" i="3"/>
  <c r="C498" i="3" l="1"/>
  <c r="B499" i="3"/>
  <c r="D498" i="3"/>
  <c r="D499" i="3" l="1"/>
  <c r="C499" i="3"/>
  <c r="B500" i="3"/>
  <c r="B501" i="3" l="1"/>
  <c r="D500" i="3"/>
  <c r="C500" i="3"/>
  <c r="B502" i="3" l="1"/>
  <c r="D501" i="3"/>
  <c r="C501" i="3"/>
  <c r="C502" i="3" l="1"/>
  <c r="B503" i="3"/>
  <c r="D502" i="3"/>
  <c r="D503" i="3" l="1"/>
  <c r="C503" i="3"/>
  <c r="B504" i="3"/>
  <c r="B505" i="3" l="1"/>
  <c r="D504" i="3"/>
  <c r="C504" i="3"/>
  <c r="B506" i="3" l="1"/>
  <c r="D505" i="3"/>
  <c r="C505" i="3"/>
  <c r="C506" i="3" l="1"/>
  <c r="B507" i="3"/>
  <c r="D506" i="3"/>
  <c r="D507" i="3" l="1"/>
  <c r="C507" i="3"/>
  <c r="B508" i="3"/>
  <c r="B509" i="3" l="1"/>
  <c r="D508" i="3"/>
  <c r="C508" i="3"/>
  <c r="B510" i="3" l="1"/>
  <c r="D509" i="3"/>
  <c r="C509" i="3"/>
  <c r="C510" i="3" l="1"/>
  <c r="B511" i="3"/>
  <c r="D510" i="3"/>
  <c r="D511" i="3" l="1"/>
  <c r="C511" i="3"/>
  <c r="B512" i="3"/>
  <c r="B513" i="3" l="1"/>
  <c r="D512" i="3"/>
  <c r="C512" i="3"/>
  <c r="B514" i="3" l="1"/>
  <c r="D513" i="3"/>
  <c r="C513" i="3"/>
  <c r="C514" i="3" l="1"/>
  <c r="B515" i="3"/>
  <c r="D514" i="3"/>
  <c r="D515" i="3" l="1"/>
  <c r="C515" i="3"/>
</calcChain>
</file>

<file path=xl/sharedStrings.xml><?xml version="1.0" encoding="utf-8"?>
<sst xmlns="http://schemas.openxmlformats.org/spreadsheetml/2006/main" count="139" uniqueCount="59">
  <si>
    <t>cm-1</t>
  </si>
  <si>
    <t>Raman</t>
  </si>
  <si>
    <t>Chutes</t>
  </si>
  <si>
    <t>Regressão Linear</t>
  </si>
  <si>
    <t>Só parâmetros lineares</t>
  </si>
  <si>
    <t>Minimizar SQR</t>
  </si>
  <si>
    <t>Usar constante + reta + 6 gaussianas</t>
  </si>
  <si>
    <t>x</t>
  </si>
  <si>
    <t>f1</t>
  </si>
  <si>
    <t>f2</t>
  </si>
  <si>
    <t>f3</t>
  </si>
  <si>
    <t>f4</t>
  </si>
  <si>
    <t>f5</t>
  </si>
  <si>
    <t>f6</t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</si>
  <si>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 xml:space="preserve"> =</t>
    </r>
  </si>
  <si>
    <t>s =</t>
  </si>
  <si>
    <r>
      <t>Matriz f</t>
    </r>
    <r>
      <rPr>
        <b/>
        <vertAlign val="superscript"/>
        <sz val="14"/>
        <color rgb="FFFFFF00"/>
        <rFont val="Calibri"/>
        <family val="2"/>
        <scheme val="minor"/>
      </rPr>
      <t>t</t>
    </r>
    <r>
      <rPr>
        <b/>
        <sz val="14"/>
        <color rgb="FFFFFF00"/>
        <rFont val="Calibri"/>
        <family val="2"/>
        <scheme val="minor"/>
      </rPr>
      <t>f</t>
    </r>
  </si>
  <si>
    <r>
      <t>Matriz (f</t>
    </r>
    <r>
      <rPr>
        <b/>
        <vertAlign val="superscript"/>
        <sz val="14"/>
        <color rgb="FFFFFF00"/>
        <rFont val="Calibri"/>
        <family val="2"/>
        <scheme val="minor"/>
      </rPr>
      <t>t</t>
    </r>
    <r>
      <rPr>
        <b/>
        <sz val="14"/>
        <color rgb="FFFFFF00"/>
        <rFont val="Calibri"/>
        <family val="2"/>
        <scheme val="minor"/>
      </rPr>
      <t>f)</t>
    </r>
    <r>
      <rPr>
        <b/>
        <vertAlign val="superscript"/>
        <sz val="14"/>
        <color rgb="FFFFFF00"/>
        <rFont val="Calibri"/>
        <family val="2"/>
        <scheme val="minor"/>
      </rPr>
      <t>-1</t>
    </r>
  </si>
  <si>
    <t>stop</t>
  </si>
  <si>
    <r>
      <t>a</t>
    </r>
    <r>
      <rPr>
        <b/>
        <vertAlign val="subscript"/>
        <sz val="14"/>
        <color rgb="FFFFFF00"/>
        <rFont val="Calibri"/>
        <family val="2"/>
        <scheme val="minor"/>
      </rPr>
      <t>1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</si>
  <si>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a</t>
    </r>
    <r>
      <rPr>
        <b/>
        <vertAlign val="subscript"/>
        <sz val="14"/>
        <color rgb="FFFFFF00"/>
        <rFont val="Calibri"/>
        <family val="2"/>
        <scheme val="minor"/>
      </rPr>
      <t>2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</si>
  <si>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a</t>
    </r>
    <r>
      <rPr>
        <b/>
        <vertAlign val="subscript"/>
        <sz val="14"/>
        <color rgb="FFFFFF00"/>
        <rFont val="Calibri"/>
        <family val="2"/>
        <scheme val="minor"/>
      </rPr>
      <t>3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</si>
  <si>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a</t>
    </r>
    <r>
      <rPr>
        <b/>
        <vertAlign val="subscript"/>
        <sz val="14"/>
        <color rgb="FFFFFF00"/>
        <rFont val="Calibri"/>
        <family val="2"/>
        <scheme val="minor"/>
      </rPr>
      <t>4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</si>
  <si>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a</t>
    </r>
    <r>
      <rPr>
        <b/>
        <vertAlign val="subscript"/>
        <sz val="14"/>
        <color rgb="FFFFFF00"/>
        <rFont val="Calibri"/>
        <family val="2"/>
        <scheme val="minor"/>
      </rPr>
      <t>5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</si>
  <si>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a</t>
    </r>
    <r>
      <rPr>
        <b/>
        <vertAlign val="subscript"/>
        <sz val="14"/>
        <color rgb="FFFFFF00"/>
        <rFont val="Calibri"/>
        <family val="2"/>
        <scheme val="minor"/>
      </rPr>
      <t>6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</si>
  <si>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a</t>
    </r>
    <r>
      <rPr>
        <b/>
        <vertAlign val="subscript"/>
        <sz val="14"/>
        <color rgb="FFFFFF00"/>
        <rFont val="Calibri"/>
        <family val="2"/>
        <scheme val="minor"/>
      </rPr>
      <t>7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</si>
  <si>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a</t>
    </r>
    <r>
      <rPr>
        <b/>
        <vertAlign val="subscript"/>
        <sz val="14"/>
        <color rgb="FFFFFF00"/>
        <rFont val="Calibri"/>
        <family val="2"/>
        <scheme val="minor"/>
      </rPr>
      <t>8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</si>
  <si>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Matriz f</t>
    </r>
    <r>
      <rPr>
        <b/>
        <vertAlign val="superscript"/>
        <sz val="14"/>
        <color rgb="FFFFFF00"/>
        <rFont val="Calibri"/>
        <family val="2"/>
        <scheme val="minor"/>
      </rPr>
      <t>t</t>
    </r>
    <r>
      <rPr>
        <b/>
        <sz val="14"/>
        <color rgb="FFFFFF00"/>
        <rFont val="Calibri"/>
        <family val="2"/>
        <scheme val="minor"/>
      </rPr>
      <t>y</t>
    </r>
  </si>
  <si>
    <r>
      <t>Raman</t>
    </r>
    <r>
      <rPr>
        <b/>
        <vertAlign val="subscript"/>
        <sz val="14"/>
        <color rgb="FFFFFF00"/>
        <rFont val="Calibri"/>
        <family val="2"/>
        <scheme val="minor"/>
      </rPr>
      <t>fit</t>
    </r>
  </si>
  <si>
    <t>Resíduos</t>
  </si>
  <si>
    <t>SQR =</t>
  </si>
  <si>
    <t>Raman limpo</t>
  </si>
  <si>
    <t>Raman fit limpo</t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</si>
  <si>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 xml:space="preserve">o </t>
    </r>
    <r>
      <rPr>
        <b/>
        <sz val="14"/>
        <color rgb="FFFFFF00"/>
        <rFont val="Calibri"/>
        <family val="2"/>
        <scheme val="minor"/>
      </rPr>
      <t>=</t>
    </r>
  </si>
  <si>
    <r>
      <t>y</t>
    </r>
    <r>
      <rPr>
        <b/>
        <vertAlign val="subscript"/>
        <sz val="14"/>
        <color rgb="FFFFFF00"/>
        <rFont val="Calibri"/>
        <family val="2"/>
        <scheme val="minor"/>
      </rPr>
      <t xml:space="preserve">o </t>
    </r>
    <r>
      <rPr>
        <b/>
        <sz val="14"/>
        <color rgb="FFFFFF00"/>
        <rFont val="Calibri"/>
        <family val="2"/>
        <scheme val="minor"/>
      </rPr>
      <t>=</t>
    </r>
  </si>
  <si>
    <t>R =</t>
  </si>
  <si>
    <r>
      <rPr>
        <b/>
        <sz val="14"/>
        <color rgb="FFFFFF00"/>
        <rFont val="Symbol"/>
        <family val="1"/>
        <charset val="2"/>
      </rPr>
      <t>s</t>
    </r>
    <r>
      <rPr>
        <b/>
        <sz val="14"/>
        <color rgb="FFFFFF00"/>
        <rFont val="Calibri"/>
        <family val="2"/>
        <scheme val="minor"/>
      </rPr>
      <t xml:space="preserve"> =</t>
    </r>
  </si>
  <si>
    <r>
      <rPr>
        <b/>
        <sz val="14"/>
        <color rgb="FFFFFF00"/>
        <rFont val="Symbol"/>
        <family val="1"/>
        <charset val="2"/>
      </rPr>
      <t>s</t>
    </r>
    <r>
      <rPr>
        <b/>
        <sz val="14"/>
        <color rgb="FFFFFF00"/>
        <rFont val="Calibri"/>
        <family val="2"/>
        <scheme val="minor"/>
      </rPr>
      <t>/R =</t>
    </r>
  </si>
  <si>
    <r>
      <rPr>
        <b/>
        <sz val="14"/>
        <color rgb="FFFFFF00"/>
        <rFont val="Symbol"/>
        <family val="1"/>
        <charset val="2"/>
      </rPr>
      <t>q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 xml:space="preserve"> =</t>
    </r>
  </si>
  <si>
    <r>
      <rPr>
        <b/>
        <sz val="14"/>
        <color rgb="FFFFFF00"/>
        <rFont val="Symbol"/>
        <family val="1"/>
        <charset val="2"/>
      </rPr>
      <t>q</t>
    </r>
    <r>
      <rPr>
        <b/>
        <vertAlign val="subscript"/>
        <sz val="14"/>
        <color rgb="FFFFFF00"/>
        <rFont val="Calibri"/>
        <family val="2"/>
        <scheme val="minor"/>
      </rPr>
      <t>f</t>
    </r>
    <r>
      <rPr>
        <b/>
        <sz val="14"/>
        <color rgb="FFFFFF00"/>
        <rFont val="Calibri"/>
        <family val="2"/>
        <scheme val="minor"/>
      </rPr>
      <t xml:space="preserve"> =</t>
    </r>
  </si>
  <si>
    <t>Npts =</t>
  </si>
  <si>
    <r>
      <rPr>
        <b/>
        <sz val="14"/>
        <color rgb="FFFFFF00"/>
        <rFont val="Symbol"/>
        <family val="1"/>
        <charset val="2"/>
      </rPr>
      <t>dq</t>
    </r>
    <r>
      <rPr>
        <b/>
        <sz val="14"/>
        <color rgb="FFFFFF00"/>
        <rFont val="Calibri"/>
        <family val="2"/>
        <scheme val="minor"/>
      </rPr>
      <t xml:space="preserve"> =</t>
    </r>
  </si>
  <si>
    <t>q</t>
  </si>
  <si>
    <t>y</t>
  </si>
  <si>
    <r>
      <rPr>
        <b/>
        <sz val="14"/>
        <color rgb="FFFFFF00"/>
        <rFont val="Symbol"/>
        <family val="1"/>
        <charset val="2"/>
      </rPr>
      <t>q</t>
    </r>
    <r>
      <rPr>
        <b/>
        <vertAlign val="subscript"/>
        <sz val="14"/>
        <color rgb="FFFFFF00"/>
        <rFont val="Calibri"/>
        <family val="2"/>
        <scheme val="minor"/>
      </rPr>
      <t>i</t>
    </r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</si>
  <si>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i</t>
    </r>
  </si>
  <si>
    <r>
      <t>y</t>
    </r>
    <r>
      <rPr>
        <b/>
        <vertAlign val="subscript"/>
        <sz val="14"/>
        <color rgb="FFFFFF00"/>
        <rFont val="Calibri"/>
        <family val="2"/>
        <scheme val="minor"/>
      </rPr>
      <t>i</t>
    </r>
  </si>
  <si>
    <r>
      <t>f</t>
    </r>
    <r>
      <rPr>
        <b/>
        <vertAlign val="superscript"/>
        <sz val="14"/>
        <color rgb="FFFFFF00"/>
        <rFont val="Calibri"/>
        <family val="2"/>
        <scheme val="minor"/>
      </rPr>
      <t>t</t>
    </r>
    <r>
      <rPr>
        <b/>
        <sz val="14"/>
        <color rgb="FFFFFF00"/>
        <rFont val="Calibri"/>
        <family val="2"/>
        <scheme val="minor"/>
      </rPr>
      <t>f</t>
    </r>
  </si>
  <si>
    <r>
      <t>f</t>
    </r>
    <r>
      <rPr>
        <b/>
        <vertAlign val="superscript"/>
        <sz val="14"/>
        <color rgb="FFFFFF00"/>
        <rFont val="Calibri"/>
        <family val="2"/>
        <scheme val="minor"/>
      </rPr>
      <t>t</t>
    </r>
    <r>
      <rPr>
        <b/>
        <sz val="14"/>
        <color rgb="FFFFFF00"/>
        <rFont val="Calibri"/>
        <family val="2"/>
        <scheme val="minor"/>
      </rPr>
      <t>y</t>
    </r>
  </si>
  <si>
    <r>
      <t>f</t>
    </r>
    <r>
      <rPr>
        <b/>
        <vertAlign val="subscript"/>
        <sz val="14"/>
        <color rgb="FFFFFF00"/>
        <rFont val="Calibri"/>
        <family val="2"/>
        <scheme val="minor"/>
      </rPr>
      <t>1</t>
    </r>
  </si>
  <si>
    <r>
      <t>f</t>
    </r>
    <r>
      <rPr>
        <b/>
        <vertAlign val="subscript"/>
        <sz val="14"/>
        <color rgb="FFFFFF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</si>
  <si>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b/>
        <vertAlign val="subscript"/>
        <sz val="14"/>
        <color rgb="FFFFFF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</si>
  <si>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b/>
        <vertAlign val="subscript"/>
        <sz val="14"/>
        <color rgb="FFFFFF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</si>
  <si>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(f</t>
    </r>
    <r>
      <rPr>
        <b/>
        <vertAlign val="superscript"/>
        <sz val="14"/>
        <color rgb="FFFFFF00"/>
        <rFont val="Calibri"/>
        <family val="2"/>
        <scheme val="minor"/>
      </rPr>
      <t>t</t>
    </r>
    <r>
      <rPr>
        <b/>
        <sz val="14"/>
        <color rgb="FFFFFF00"/>
        <rFont val="Calibri"/>
        <family val="2"/>
        <scheme val="minor"/>
      </rPr>
      <t>f)</t>
    </r>
    <r>
      <rPr>
        <b/>
        <vertAlign val="superscript"/>
        <sz val="14"/>
        <color rgb="FFFFFF00"/>
        <rFont val="Calibri"/>
        <family val="2"/>
        <scheme val="minor"/>
      </rPr>
      <t>-1</t>
    </r>
  </si>
  <si>
    <t>Resíduo</t>
  </si>
  <si>
    <r>
      <t>a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 xml:space="preserve"> =</t>
    </r>
  </si>
  <si>
    <t>erro</t>
  </si>
  <si>
    <t>%</t>
  </si>
  <si>
    <t>Curva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</si>
</sst>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1"/>
      <name val="Calibri"/>
      <family val="1"/>
      <charset val="2"/>
      <scheme val="minor"/>
    </font>
    <font>
      <b/>
      <sz val="14"/>
      <color rgb="FFFFFF00"/>
      <name val="Symbol"/>
      <family val="1"/>
      <charset val="2"/>
    </font>
    <font>
      <b/>
      <vertAlign val="subscript"/>
      <sz val="14"/>
      <color rgb="FFFFFF00"/>
      <name val="Calibri"/>
      <family val="2"/>
      <scheme val="minor"/>
    </font>
    <font>
      <b/>
      <vertAlign val="superscript"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rgb="FFFFFF00"/>
      <name val="Calibri"/>
      <family val="1"/>
      <charset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62">
    <xf numFmtId="0" fontId="0" fillId="0" borderId="0" xfId="0"/>
    <xf numFmtId="0" fontId="18" fillId="33" borderId="0" xfId="0" applyFont="1" applyFill="1"/>
    <xf numFmtId="0" fontId="19" fillId="0" borderId="0" xfId="0" applyFont="1"/>
    <xf numFmtId="0" fontId="20" fillId="33" borderId="0" xfId="0" applyFont="1" applyFill="1"/>
    <xf numFmtId="0" fontId="19" fillId="0" borderId="0" xfId="0" applyFont="1" applyAlignment="1">
      <alignment horizontal="right"/>
    </xf>
    <xf numFmtId="0" fontId="20" fillId="33" borderId="0" xfId="0" applyFont="1" applyFill="1" applyAlignment="1">
      <alignment horizontal="right"/>
    </xf>
    <xf numFmtId="0" fontId="21" fillId="0" borderId="0" xfId="0" applyFont="1"/>
    <xf numFmtId="0" fontId="22" fillId="33" borderId="0" xfId="0" applyFont="1" applyFill="1" applyAlignment="1">
      <alignment horizontal="right"/>
    </xf>
    <xf numFmtId="0" fontId="19" fillId="33" borderId="0" xfId="0" applyFont="1" applyFill="1"/>
    <xf numFmtId="0" fontId="19" fillId="34" borderId="0" xfId="0" applyFont="1" applyFill="1"/>
    <xf numFmtId="0" fontId="19" fillId="0" borderId="0" xfId="0" applyFont="1" applyFill="1"/>
    <xf numFmtId="0" fontId="20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20" fillId="33" borderId="0" xfId="0" applyFont="1" applyFill="1" applyAlignment="1"/>
    <xf numFmtId="0" fontId="20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0" fontId="20" fillId="0" borderId="0" xfId="0" applyFont="1" applyFill="1" applyAlignment="1"/>
    <xf numFmtId="0" fontId="19" fillId="0" borderId="0" xfId="0" applyFont="1" applyFill="1" applyAlignment="1">
      <alignment horizontal="center"/>
    </xf>
    <xf numFmtId="0" fontId="25" fillId="35" borderId="0" xfId="0" applyFont="1" applyFill="1"/>
    <xf numFmtId="0" fontId="19" fillId="36" borderId="0" xfId="0" applyFont="1" applyFill="1"/>
    <xf numFmtId="0" fontId="20" fillId="33" borderId="0" xfId="0" applyFont="1" applyFill="1" applyAlignment="1">
      <alignment horizontal="center"/>
    </xf>
    <xf numFmtId="0" fontId="20" fillId="37" borderId="0" xfId="0" applyFont="1" applyFill="1" applyAlignment="1">
      <alignment horizontal="right"/>
    </xf>
    <xf numFmtId="0" fontId="20" fillId="37" borderId="0" xfId="0" applyFont="1" applyFill="1" applyAlignment="1">
      <alignment horizontal="center"/>
    </xf>
    <xf numFmtId="0" fontId="25" fillId="0" borderId="0" xfId="0" applyFont="1" applyFill="1"/>
    <xf numFmtId="0" fontId="20" fillId="0" borderId="0" xfId="0" applyFont="1" applyFill="1" applyAlignment="1">
      <alignment horizontal="center"/>
    </xf>
    <xf numFmtId="0" fontId="25" fillId="0" borderId="0" xfId="42" applyFont="1"/>
    <xf numFmtId="0" fontId="25" fillId="0" borderId="0" xfId="42" applyFont="1" applyAlignment="1">
      <alignment horizontal="right"/>
    </xf>
    <xf numFmtId="0" fontId="20" fillId="33" borderId="0" xfId="42" applyFont="1" applyFill="1" applyAlignment="1">
      <alignment horizontal="right"/>
    </xf>
    <xf numFmtId="0" fontId="19" fillId="34" borderId="0" xfId="42" applyFont="1" applyFill="1" applyAlignment="1">
      <alignment horizontal="left"/>
    </xf>
    <xf numFmtId="0" fontId="25" fillId="0" borderId="0" xfId="42" applyFont="1" applyAlignment="1">
      <alignment horizontal="left"/>
    </xf>
    <xf numFmtId="0" fontId="20" fillId="37" borderId="0" xfId="42" applyFont="1" applyFill="1" applyAlignment="1">
      <alignment horizontal="right"/>
    </xf>
    <xf numFmtId="0" fontId="20" fillId="37" borderId="0" xfId="42" applyFont="1" applyFill="1" applyAlignment="1">
      <alignment horizontal="left"/>
    </xf>
    <xf numFmtId="0" fontId="27" fillId="33" borderId="0" xfId="42" applyFont="1" applyFill="1" applyAlignment="1">
      <alignment horizontal="right"/>
    </xf>
    <xf numFmtId="0" fontId="20" fillId="33" borderId="0" xfId="42" applyFont="1" applyFill="1" applyAlignment="1">
      <alignment horizontal="left"/>
    </xf>
    <xf numFmtId="0" fontId="26" fillId="0" borderId="0" xfId="42"/>
    <xf numFmtId="10" fontId="25" fillId="38" borderId="0" xfId="42" applyNumberFormat="1" applyFont="1" applyFill="1" applyAlignment="1">
      <alignment horizontal="left"/>
    </xf>
    <xf numFmtId="0" fontId="25" fillId="34" borderId="0" xfId="42" applyFont="1" applyFill="1" applyAlignment="1">
      <alignment horizontal="left"/>
    </xf>
    <xf numFmtId="0" fontId="25" fillId="38" borderId="0" xfId="42" applyFont="1" applyFill="1" applyAlignment="1">
      <alignment horizontal="left"/>
    </xf>
    <xf numFmtId="0" fontId="25" fillId="0" borderId="0" xfId="42" applyFont="1" applyFill="1"/>
    <xf numFmtId="0" fontId="25" fillId="0" borderId="0" xfId="42" applyFont="1" applyAlignment="1">
      <alignment horizontal="center"/>
    </xf>
    <xf numFmtId="0" fontId="22" fillId="33" borderId="0" xfId="42" applyFont="1" applyFill="1" applyAlignment="1">
      <alignment horizontal="center"/>
    </xf>
    <xf numFmtId="0" fontId="20" fillId="33" borderId="0" xfId="42" applyFont="1" applyFill="1" applyAlignment="1">
      <alignment horizontal="center"/>
    </xf>
    <xf numFmtId="0" fontId="20" fillId="0" borderId="0" xfId="42" applyFont="1" applyFill="1" applyAlignment="1">
      <alignment horizontal="center"/>
    </xf>
    <xf numFmtId="0" fontId="20" fillId="33" borderId="0" xfId="42" applyFont="1" applyFill="1"/>
    <xf numFmtId="0" fontId="25" fillId="39" borderId="0" xfId="42" applyFont="1" applyFill="1"/>
    <xf numFmtId="0" fontId="27" fillId="33" borderId="0" xfId="42" applyFont="1" applyFill="1" applyAlignment="1">
      <alignment horizontal="center"/>
    </xf>
    <xf numFmtId="0" fontId="25" fillId="34" borderId="0" xfId="42" applyFont="1" applyFill="1"/>
    <xf numFmtId="0" fontId="25" fillId="33" borderId="0" xfId="42" applyFont="1" applyFill="1" applyAlignment="1">
      <alignment horizontal="center"/>
    </xf>
    <xf numFmtId="0" fontId="19" fillId="39" borderId="0" xfId="0" applyFont="1" applyFill="1"/>
    <xf numFmtId="0" fontId="19" fillId="0" borderId="0" xfId="0" applyFont="1" applyAlignment="1">
      <alignment horizontal="center"/>
    </xf>
    <xf numFmtId="0" fontId="19" fillId="39" borderId="0" xfId="0" applyFont="1" applyFill="1" applyAlignment="1">
      <alignment horizontal="center"/>
    </xf>
    <xf numFmtId="0" fontId="25" fillId="33" borderId="0" xfId="42" applyFont="1" applyFill="1"/>
    <xf numFmtId="0" fontId="25" fillId="0" borderId="0" xfId="42" applyFont="1" applyFill="1" applyAlignment="1">
      <alignment horizontal="center"/>
    </xf>
    <xf numFmtId="0" fontId="19" fillId="33" borderId="0" xfId="42" applyFont="1" applyFill="1" applyAlignment="1">
      <alignment horizontal="center"/>
    </xf>
    <xf numFmtId="0" fontId="27" fillId="33" borderId="0" xfId="0" applyFont="1" applyFill="1" applyAlignment="1">
      <alignment horizontal="right"/>
    </xf>
    <xf numFmtId="0" fontId="19" fillId="34" borderId="0" xfId="0" applyFont="1" applyFill="1" applyAlignment="1">
      <alignment horizontal="left"/>
    </xf>
    <xf numFmtId="2" fontId="19" fillId="0" borderId="0" xfId="0" applyNumberFormat="1" applyFont="1" applyFill="1"/>
    <xf numFmtId="0" fontId="19" fillId="35" borderId="10" xfId="0" applyFont="1" applyFill="1" applyBorder="1" applyAlignment="1">
      <alignment horizontal="left"/>
    </xf>
    <xf numFmtId="0" fontId="19" fillId="36" borderId="10" xfId="0" applyFont="1" applyFill="1" applyBorder="1"/>
    <xf numFmtId="0" fontId="19" fillId="36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12379702537183E-2"/>
          <c:y val="2.423027850685331E-2"/>
          <c:w val="0.95883694225721783"/>
          <c:h val="0.9654283318751822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  <a:prstDash val="solid"/>
              </a:ln>
            </c:spPr>
          </c:marker>
          <c:xVal>
            <c:numRef>
              <c:f>'Fir não linear Círculo'!$H$19:$H$52</c:f>
              <c:numCache>
                <c:formatCode>General</c:formatCode>
                <c:ptCount val="34"/>
                <c:pt idx="0">
                  <c:v>5.2075513725235227</c:v>
                </c:pt>
                <c:pt idx="1">
                  <c:v>5.2473007555763953</c:v>
                </c:pt>
                <c:pt idx="2">
                  <c:v>4.7193447581074306</c:v>
                </c:pt>
                <c:pt idx="3">
                  <c:v>4.3734317198301911</c:v>
                </c:pt>
                <c:pt idx="4">
                  <c:v>4.2012950215150004</c:v>
                </c:pt>
                <c:pt idx="5">
                  <c:v>3.3930141070536193</c:v>
                </c:pt>
                <c:pt idx="6">
                  <c:v>2.9190964932644508</c:v>
                </c:pt>
                <c:pt idx="7">
                  <c:v>1.9153313578640945</c:v>
                </c:pt>
                <c:pt idx="8">
                  <c:v>1.4688693924785021</c:v>
                </c:pt>
                <c:pt idx="9">
                  <c:v>0.59425505130458312</c:v>
                </c:pt>
                <c:pt idx="10">
                  <c:v>-0.12823845002043288</c:v>
                </c:pt>
                <c:pt idx="11">
                  <c:v>-0.92955242684738071</c:v>
                </c:pt>
                <c:pt idx="12">
                  <c:v>-1.2411735715386056</c:v>
                </c:pt>
                <c:pt idx="13">
                  <c:v>-1.8323166283766112</c:v>
                </c:pt>
                <c:pt idx="14">
                  <c:v>-2.5365055394904217</c:v>
                </c:pt>
                <c:pt idx="15">
                  <c:v>-2.5579777247657418</c:v>
                </c:pt>
                <c:pt idx="16">
                  <c:v>-3.1444708822047041</c:v>
                </c:pt>
                <c:pt idx="17">
                  <c:v>-2.9975107445727249</c:v>
                </c:pt>
                <c:pt idx="18">
                  <c:v>-3.0514279505572657</c:v>
                </c:pt>
                <c:pt idx="19">
                  <c:v>-3.0123573054269022</c:v>
                </c:pt>
                <c:pt idx="20">
                  <c:v>-2.3749177389318659</c:v>
                </c:pt>
                <c:pt idx="21">
                  <c:v>-1.8216793077962894</c:v>
                </c:pt>
                <c:pt idx="22">
                  <c:v>-1.6025034207939861</c:v>
                </c:pt>
                <c:pt idx="23">
                  <c:v>-0.53879542738594022</c:v>
                </c:pt>
                <c:pt idx="24">
                  <c:v>6.308891403533809E-2</c:v>
                </c:pt>
                <c:pt idx="25">
                  <c:v>0.92255307148495969</c:v>
                </c:pt>
                <c:pt idx="26">
                  <c:v>1.4939963974317139</c:v>
                </c:pt>
                <c:pt idx="27">
                  <c:v>2.4188919739060846</c:v>
                </c:pt>
                <c:pt idx="28">
                  <c:v>2.7003366130137372</c:v>
                </c:pt>
                <c:pt idx="29">
                  <c:v>3.4419283776600547</c:v>
                </c:pt>
                <c:pt idx="30">
                  <c:v>3.6066007104250124</c:v>
                </c:pt>
                <c:pt idx="31">
                  <c:v>4.4042341486841057</c:v>
                </c:pt>
                <c:pt idx="32">
                  <c:v>4.9877391500479193</c:v>
                </c:pt>
                <c:pt idx="33">
                  <c:v>4.8013260859862434</c:v>
                </c:pt>
              </c:numCache>
            </c:numRef>
          </c:xVal>
          <c:yVal>
            <c:numRef>
              <c:f>'Fir não linear Círculo'!$I$19:$I$52</c:f>
              <c:numCache>
                <c:formatCode>General</c:formatCode>
                <c:ptCount val="34"/>
                <c:pt idx="0">
                  <c:v>0.19855317824985524</c:v>
                </c:pt>
                <c:pt idx="1">
                  <c:v>1.291230100400603</c:v>
                </c:pt>
                <c:pt idx="2">
                  <c:v>1.775835598826828</c:v>
                </c:pt>
                <c:pt idx="3">
                  <c:v>2.6360361815557427</c:v>
                </c:pt>
                <c:pt idx="4">
                  <c:v>3.4793547578909854</c:v>
                </c:pt>
                <c:pt idx="5">
                  <c:v>3.4853991581003685</c:v>
                </c:pt>
                <c:pt idx="6">
                  <c:v>4.1994562313959181</c:v>
                </c:pt>
                <c:pt idx="7">
                  <c:v>4.5800217398782008</c:v>
                </c:pt>
                <c:pt idx="8">
                  <c:v>4.1432711422686079</c:v>
                </c:pt>
                <c:pt idx="9">
                  <c:v>4.6535979856663374</c:v>
                </c:pt>
                <c:pt idx="10">
                  <c:v>4.3123159651069791</c:v>
                </c:pt>
                <c:pt idx="11">
                  <c:v>3.8682936279471281</c:v>
                </c:pt>
                <c:pt idx="12">
                  <c:v>3.6399539254250195</c:v>
                </c:pt>
                <c:pt idx="13">
                  <c:v>3.3460168743671099</c:v>
                </c:pt>
                <c:pt idx="14">
                  <c:v>2.8335152384217857</c:v>
                </c:pt>
                <c:pt idx="15">
                  <c:v>1.7558179178371978</c:v>
                </c:pt>
                <c:pt idx="16">
                  <c:v>0.93996696380722988</c:v>
                </c:pt>
                <c:pt idx="17">
                  <c:v>0.60174663617290447</c:v>
                </c:pt>
                <c:pt idx="18">
                  <c:v>-0.16756438053909301</c:v>
                </c:pt>
                <c:pt idx="19">
                  <c:v>-1.1627538125548216</c:v>
                </c:pt>
                <c:pt idx="20">
                  <c:v>-1.731839777187985</c:v>
                </c:pt>
                <c:pt idx="21">
                  <c:v>-1.8466229269121088</c:v>
                </c:pt>
                <c:pt idx="22">
                  <c:v>-2.7177355297619807</c:v>
                </c:pt>
                <c:pt idx="23">
                  <c:v>-2.9239036238522211</c:v>
                </c:pt>
                <c:pt idx="24">
                  <c:v>-3.6297870015328293</c:v>
                </c:pt>
                <c:pt idx="25">
                  <c:v>-3.4509292273192282</c:v>
                </c:pt>
                <c:pt idx="26">
                  <c:v>-3.5391842009428989</c:v>
                </c:pt>
                <c:pt idx="27">
                  <c:v>-3.4714451716895991</c:v>
                </c:pt>
                <c:pt idx="28">
                  <c:v>-2.843258298209328</c:v>
                </c:pt>
                <c:pt idx="29">
                  <c:v>-2.5136254590456608</c:v>
                </c:pt>
                <c:pt idx="30">
                  <c:v>-2.4521719927897689</c:v>
                </c:pt>
                <c:pt idx="31">
                  <c:v>-1.6884852678800917</c:v>
                </c:pt>
                <c:pt idx="32">
                  <c:v>-1.0721416528906911</c:v>
                </c:pt>
                <c:pt idx="33">
                  <c:v>8.434644729789309E-2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57-41D6-9357-8C7B439C3254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'Fir não linear Círculo'!$C$15:$C$515</c:f>
              <c:numCache>
                <c:formatCode>General</c:formatCode>
                <c:ptCount val="501"/>
                <c:pt idx="0">
                  <c:v>5.0542931091777046</c:v>
                </c:pt>
                <c:pt idx="1">
                  <c:v>5.0539749180529956</c:v>
                </c:pt>
                <c:pt idx="2">
                  <c:v>5.0530203949249346</c:v>
                </c:pt>
                <c:pt idx="3">
                  <c:v>5.0514296905237908</c:v>
                </c:pt>
                <c:pt idx="4">
                  <c:v>5.049203056040227</c:v>
                </c:pt>
                <c:pt idx="5">
                  <c:v>5.0463408430856411</c:v>
                </c:pt>
                <c:pt idx="6">
                  <c:v>5.0428435036366386</c:v>
                </c:pt>
                <c:pt idx="7">
                  <c:v>5.0387115899636612</c:v>
                </c:pt>
                <c:pt idx="8">
                  <c:v>5.0339457545437751</c:v>
                </c:pt>
                <c:pt idx="9">
                  <c:v>5.0285467499576422</c:v>
                </c:pt>
                <c:pt idx="10">
                  <c:v>5.0225154287706726</c:v>
                </c:pt>
                <c:pt idx="11">
                  <c:v>5.0158527433983995</c:v>
                </c:pt>
                <c:pt idx="12">
                  <c:v>5.00855974595608</c:v>
                </c:pt>
                <c:pt idx="13">
                  <c:v>5.0006375880925518</c:v>
                </c:pt>
                <c:pt idx="14">
                  <c:v>4.9920875208083801</c:v>
                </c:pt>
                <c:pt idx="15">
                  <c:v>4.9829108942583034</c:v>
                </c:pt>
                <c:pt idx="16">
                  <c:v>4.9731091575380324</c:v>
                </c:pt>
                <c:pt idx="17">
                  <c:v>4.9626838584554216</c:v>
                </c:pt>
                <c:pt idx="18">
                  <c:v>4.951636643286049</c:v>
                </c:pt>
                <c:pt idx="19">
                  <c:v>4.9399692565132547</c:v>
                </c:pt>
                <c:pt idx="20">
                  <c:v>4.9276835405526613</c:v>
                </c:pt>
                <c:pt idx="21">
                  <c:v>4.9147814354612409</c:v>
                </c:pt>
                <c:pt idx="22">
                  <c:v>4.9012649786309526</c:v>
                </c:pt>
                <c:pt idx="23">
                  <c:v>4.8871363044670169</c:v>
                </c:pt>
                <c:pt idx="24">
                  <c:v>4.8723976440508698</c:v>
                </c:pt>
                <c:pt idx="25">
                  <c:v>4.8570513247878475</c:v>
                </c:pt>
                <c:pt idx="26">
                  <c:v>4.8410997700396612</c:v>
                </c:pt>
                <c:pt idx="27">
                  <c:v>4.8245454987417222</c:v>
                </c:pt>
                <c:pt idx="28">
                  <c:v>4.8073911250053714</c:v>
                </c:pt>
                <c:pt idx="29">
                  <c:v>4.7896393577050818</c:v>
                </c:pt>
                <c:pt idx="30">
                  <c:v>4.7712930000506946</c:v>
                </c:pt>
                <c:pt idx="31">
                  <c:v>4.7523549491447614</c:v>
                </c:pt>
                <c:pt idx="32">
                  <c:v>4.7328281955250571</c:v>
                </c:pt>
                <c:pt idx="33">
                  <c:v>4.7127158226923402</c:v>
                </c:pt>
                <c:pt idx="34">
                  <c:v>4.6920210066234311</c:v>
                </c:pt>
                <c:pt idx="35">
                  <c:v>4.6707470152696873</c:v>
                </c:pt>
                <c:pt idx="36">
                  <c:v>4.6488972080409612</c:v>
                </c:pt>
                <c:pt idx="37">
                  <c:v>4.6264750352751047</c:v>
                </c:pt>
                <c:pt idx="38">
                  <c:v>4.6034840376931232</c:v>
                </c:pt>
                <c:pt idx="39">
                  <c:v>4.5799278458400554</c:v>
                </c:pt>
                <c:pt idx="40">
                  <c:v>4.5558101795116661</c:v>
                </c:pt>
                <c:pt idx="41">
                  <c:v>4.5311348471670509</c:v>
                </c:pt>
                <c:pt idx="42">
                  <c:v>4.5059057453272322</c:v>
                </c:pt>
                <c:pt idx="43">
                  <c:v>4.4801268579598545</c:v>
                </c:pt>
                <c:pt idx="44">
                  <c:v>4.4538022558500723</c:v>
                </c:pt>
                <c:pt idx="45">
                  <c:v>4.4269360959577231</c:v>
                </c:pt>
                <c:pt idx="46">
                  <c:v>4.3995326207608958</c:v>
                </c:pt>
                <c:pt idx="47">
                  <c:v>4.3715961575859961</c:v>
                </c:pt>
                <c:pt idx="48">
                  <c:v>4.3431311179244076</c:v>
                </c:pt>
                <c:pt idx="49">
                  <c:v>4.3141419967358718</c:v>
                </c:pt>
                <c:pt idx="50">
                  <c:v>4.2846333717386758</c:v>
                </c:pt>
                <c:pt idx="51">
                  <c:v>4.2546099026867825</c:v>
                </c:pt>
                <c:pt idx="52">
                  <c:v>4.2240763306339968</c:v>
                </c:pt>
                <c:pt idx="53">
                  <c:v>4.1930374771853032</c:v>
                </c:pt>
                <c:pt idx="54">
                  <c:v>4.1614982437354753</c:v>
                </c:pt>
                <c:pt idx="55">
                  <c:v>4.1294636106950877</c:v>
                </c:pt>
                <c:pt idx="56">
                  <c:v>4.0969386367040563</c:v>
                </c:pt>
                <c:pt idx="57">
                  <c:v>4.0639284578328159</c:v>
                </c:pt>
                <c:pt idx="58">
                  <c:v>4.0304382867712754</c:v>
                </c:pt>
                <c:pt idx="59">
                  <c:v>3.9964734120056757</c:v>
                </c:pt>
                <c:pt idx="60">
                  <c:v>3.9620391969834765</c:v>
                </c:pt>
                <c:pt idx="61">
                  <c:v>3.9271410792664039</c:v>
                </c:pt>
                <c:pt idx="62">
                  <c:v>3.8917845696717954</c:v>
                </c:pt>
                <c:pt idx="63">
                  <c:v>3.8559752514023842</c:v>
                </c:pt>
                <c:pt idx="64">
                  <c:v>3.8197187791646385</c:v>
                </c:pt>
                <c:pt idx="65">
                  <c:v>3.7830208782758232</c:v>
                </c:pt>
                <c:pt idx="66">
                  <c:v>3.7458873437599038</c:v>
                </c:pt>
                <c:pt idx="67">
                  <c:v>3.7083240394324468</c:v>
                </c:pt>
                <c:pt idx="68">
                  <c:v>3.6703368969746526</c:v>
                </c:pt>
                <c:pt idx="69">
                  <c:v>3.6319319149966756</c:v>
                </c:pt>
                <c:pt idx="70">
                  <c:v>3.5931151580903764</c:v>
                </c:pt>
                <c:pt idx="71">
                  <c:v>3.5538927558716473</c:v>
                </c:pt>
                <c:pt idx="72">
                  <c:v>3.5142709020124796</c:v>
                </c:pt>
                <c:pt idx="73">
                  <c:v>3.4742558532629086</c:v>
                </c:pt>
                <c:pt idx="74">
                  <c:v>3.4338539284630007</c:v>
                </c:pt>
                <c:pt idx="75">
                  <c:v>3.3930715075450371</c:v>
                </c:pt>
                <c:pt idx="76">
                  <c:v>3.3519150305260448</c:v>
                </c:pt>
                <c:pt idx="77">
                  <c:v>3.3103909964908453</c:v>
                </c:pt>
                <c:pt idx="78">
                  <c:v>3.2685059625657757</c:v>
                </c:pt>
                <c:pt idx="79">
                  <c:v>3.2262665428832387</c:v>
                </c:pt>
                <c:pt idx="80">
                  <c:v>3.1836794075372579</c:v>
                </c:pt>
                <c:pt idx="81">
                  <c:v>3.1407512815301883</c:v>
                </c:pt>
                <c:pt idx="82">
                  <c:v>3.0974889437107676</c:v>
                </c:pt>
                <c:pt idx="83">
                  <c:v>3.053899225703649</c:v>
                </c:pt>
                <c:pt idx="84">
                  <c:v>3.0099890108306147</c:v>
                </c:pt>
                <c:pt idx="85">
                  <c:v>2.9657652330236157</c:v>
                </c:pt>
                <c:pt idx="86">
                  <c:v>2.9212348757298257</c:v>
                </c:pt>
                <c:pt idx="87">
                  <c:v>2.876404970808875</c:v>
                </c:pt>
                <c:pt idx="88">
                  <c:v>2.831282597422434</c:v>
                </c:pt>
                <c:pt idx="89">
                  <c:v>2.7858748809163369</c:v>
                </c:pt>
                <c:pt idx="90">
                  <c:v>2.7401889916954012</c:v>
                </c:pt>
                <c:pt idx="91">
                  <c:v>2.6942321440911448</c:v>
                </c:pt>
                <c:pt idx="92">
                  <c:v>2.6480115952225507</c:v>
                </c:pt>
                <c:pt idx="93">
                  <c:v>2.6015346438500928</c:v>
                </c:pt>
                <c:pt idx="94">
                  <c:v>2.5548086292231695</c:v>
                </c:pt>
                <c:pt idx="95">
                  <c:v>2.5078409299211559</c:v>
                </c:pt>
                <c:pt idx="96">
                  <c:v>2.4606389626882392</c:v>
                </c:pt>
                <c:pt idx="97">
                  <c:v>2.4132101812622269</c:v>
                </c:pt>
                <c:pt idx="98">
                  <c:v>2.3655620751975195</c:v>
                </c:pt>
                <c:pt idx="99">
                  <c:v>2.317702168682418</c:v>
                </c:pt>
                <c:pt idx="100">
                  <c:v>2.2696380193509702</c:v>
                </c:pt>
                <c:pt idx="101">
                  <c:v>2.2213772170895343</c:v>
                </c:pt>
                <c:pt idx="102">
                  <c:v>2.1729273828382434</c:v>
                </c:pt>
                <c:pt idx="103">
                  <c:v>2.1242961673875742</c:v>
                </c:pt>
                <c:pt idx="104">
                  <c:v>2.075491250170197</c:v>
                </c:pt>
                <c:pt idx="105">
                  <c:v>2.0265203380483059</c:v>
                </c:pt>
                <c:pt idx="106">
                  <c:v>1.9773911640966131</c:v>
                </c:pt>
                <c:pt idx="107">
                  <c:v>1.9281114863812092</c:v>
                </c:pt>
                <c:pt idx="108">
                  <c:v>1.8786890867344737</c:v>
                </c:pt>
                <c:pt idx="109">
                  <c:v>1.829131769526233</c:v>
                </c:pt>
                <c:pt idx="110">
                  <c:v>1.7794473604313614</c:v>
                </c:pt>
                <c:pt idx="111">
                  <c:v>1.729643705194015</c:v>
                </c:pt>
                <c:pt idx="112">
                  <c:v>1.6797286683886974</c:v>
                </c:pt>
                <c:pt idx="113">
                  <c:v>1.6297101321783543</c:v>
                </c:pt>
                <c:pt idx="114">
                  <c:v>1.5795959950696863</c:v>
                </c:pt>
                <c:pt idx="115">
                  <c:v>1.5293941706658845</c:v>
                </c:pt>
                <c:pt idx="116">
                  <c:v>1.4791125864169801</c:v>
                </c:pt>
                <c:pt idx="117">
                  <c:v>1.4287591823680086</c:v>
                </c:pt>
                <c:pt idx="118">
                  <c:v>1.3783419099051846</c:v>
                </c:pt>
                <c:pt idx="119">
                  <c:v>1.3278687305002856</c:v>
                </c:pt>
                <c:pt idx="120">
                  <c:v>1.2773476144534432</c:v>
                </c:pt>
                <c:pt idx="121">
                  <c:v>1.2267865396345408</c:v>
                </c:pt>
                <c:pt idx="122">
                  <c:v>1.1761934902234144</c:v>
                </c:pt>
                <c:pt idx="123">
                  <c:v>1.1255764554490597</c:v>
                </c:pt>
                <c:pt idx="124">
                  <c:v>1.0749434283280386</c:v>
                </c:pt>
                <c:pt idx="125">
                  <c:v>1.0243024044022901</c:v>
                </c:pt>
                <c:pt idx="126">
                  <c:v>0.97366138047654194</c:v>
                </c:pt>
                <c:pt idx="127">
                  <c:v>0.9230283533555208</c:v>
                </c:pt>
                <c:pt idx="128">
                  <c:v>0.87241131858116605</c:v>
                </c:pt>
                <c:pt idx="129">
                  <c:v>0.82181826917003975</c:v>
                </c:pt>
                <c:pt idx="130">
                  <c:v>0.77125719435113727</c:v>
                </c:pt>
                <c:pt idx="131">
                  <c:v>0.72073607830429498</c:v>
                </c:pt>
                <c:pt idx="132">
                  <c:v>0.67026289889939605</c:v>
                </c:pt>
                <c:pt idx="133">
                  <c:v>0.61984562643657215</c:v>
                </c:pt>
                <c:pt idx="134">
                  <c:v>0.56949222238760078</c:v>
                </c:pt>
                <c:pt idx="135">
                  <c:v>0.51921063813869639</c:v>
                </c:pt>
                <c:pt idx="136">
                  <c:v>0.46900881373489456</c:v>
                </c:pt>
                <c:pt idx="137">
                  <c:v>0.41889467662622659</c:v>
                </c:pt>
                <c:pt idx="138">
                  <c:v>0.36887614041588357</c:v>
                </c:pt>
                <c:pt idx="139">
                  <c:v>0.31896110361056629</c:v>
                </c:pt>
                <c:pt idx="140">
                  <c:v>0.26915744837321975</c:v>
                </c:pt>
                <c:pt idx="141">
                  <c:v>0.21947303927834816</c:v>
                </c:pt>
                <c:pt idx="142">
                  <c:v>0.16991572207010774</c:v>
                </c:pt>
                <c:pt idx="143">
                  <c:v>0.12049332242337218</c:v>
                </c:pt>
                <c:pt idx="144">
                  <c:v>7.1213644707968315E-2</c:v>
                </c:pt>
                <c:pt idx="145">
                  <c:v>2.2084470756275731E-2</c:v>
                </c:pt>
                <c:pt idx="146">
                  <c:v>-2.6886441365615577E-2</c:v>
                </c:pt>
                <c:pt idx="147">
                  <c:v>-7.5691358582991919E-2</c:v>
                </c:pt>
                <c:pt idx="148">
                  <c:v>-0.12432257403366109</c:v>
                </c:pt>
                <c:pt idx="149">
                  <c:v>-0.17277240828495199</c:v>
                </c:pt>
                <c:pt idx="150">
                  <c:v>-0.22103321054638791</c:v>
                </c:pt>
                <c:pt idx="151">
                  <c:v>-0.26909735987783523</c:v>
                </c:pt>
                <c:pt idx="152">
                  <c:v>-0.31695726639293675</c:v>
                </c:pt>
                <c:pt idx="153">
                  <c:v>-0.36460537245764457</c:v>
                </c:pt>
                <c:pt idx="154">
                  <c:v>-0.41203415388365627</c:v>
                </c:pt>
                <c:pt idx="155">
                  <c:v>-0.45923612111657297</c:v>
                </c:pt>
                <c:pt idx="156">
                  <c:v>-0.50620382041858614</c:v>
                </c:pt>
                <c:pt idx="157">
                  <c:v>-0.55292983504550919</c:v>
                </c:pt>
                <c:pt idx="158">
                  <c:v>-0.5994067864179673</c:v>
                </c:pt>
                <c:pt idx="159">
                  <c:v>-0.64562733528656047</c:v>
                </c:pt>
                <c:pt idx="160">
                  <c:v>-0.69158418289081669</c:v>
                </c:pt>
                <c:pt idx="161">
                  <c:v>-0.73727007211175155</c:v>
                </c:pt>
                <c:pt idx="162">
                  <c:v>-0.78267778861784887</c:v>
                </c:pt>
                <c:pt idx="163">
                  <c:v>-0.82780016200428941</c:v>
                </c:pt>
                <c:pt idx="164">
                  <c:v>-0.87263006692524026</c:v>
                </c:pt>
                <c:pt idx="165">
                  <c:v>-0.91716042421902966</c:v>
                </c:pt>
                <c:pt idx="166">
                  <c:v>-0.96138420202602859</c:v>
                </c:pt>
                <c:pt idx="167">
                  <c:v>-1.0052944168990632</c:v>
                </c:pt>
                <c:pt idx="168">
                  <c:v>-1.0488841349061813</c:v>
                </c:pt>
                <c:pt idx="169">
                  <c:v>-1.0921464727256021</c:v>
                </c:pt>
                <c:pt idx="170">
                  <c:v>-1.1350745987326702</c:v>
                </c:pt>
                <c:pt idx="171">
                  <c:v>-1.1776617340786519</c:v>
                </c:pt>
                <c:pt idx="172">
                  <c:v>-1.2199011537611886</c:v>
                </c:pt>
                <c:pt idx="173">
                  <c:v>-1.2617861876862582</c:v>
                </c:pt>
                <c:pt idx="174">
                  <c:v>-1.3033102217214576</c:v>
                </c:pt>
                <c:pt idx="175">
                  <c:v>-1.3444666987404503</c:v>
                </c:pt>
                <c:pt idx="176">
                  <c:v>-1.3852491196584145</c:v>
                </c:pt>
                <c:pt idx="177">
                  <c:v>-1.4256510444583219</c:v>
                </c:pt>
                <c:pt idx="178">
                  <c:v>-1.4656660932078929</c:v>
                </c:pt>
                <c:pt idx="179">
                  <c:v>-1.5052879470670606</c:v>
                </c:pt>
                <c:pt idx="180">
                  <c:v>-1.5445103492857901</c:v>
                </c:pt>
                <c:pt idx="181">
                  <c:v>-1.5833271061920897</c:v>
                </c:pt>
                <c:pt idx="182">
                  <c:v>-1.6217320881700659</c:v>
                </c:pt>
                <c:pt idx="183">
                  <c:v>-1.6597192306278601</c:v>
                </c:pt>
                <c:pt idx="184">
                  <c:v>-1.6972825349553171</c:v>
                </c:pt>
                <c:pt idx="185">
                  <c:v>-1.7344160694712365</c:v>
                </c:pt>
                <c:pt idx="186">
                  <c:v>-1.7711139703600518</c:v>
                </c:pt>
                <c:pt idx="187">
                  <c:v>-1.8073704425977974</c:v>
                </c:pt>
                <c:pt idx="188">
                  <c:v>-1.8431797608672091</c:v>
                </c:pt>
                <c:pt idx="189">
                  <c:v>-1.8785362704618163</c:v>
                </c:pt>
                <c:pt idx="190">
                  <c:v>-1.9134343881788893</c:v>
                </c:pt>
                <c:pt idx="191">
                  <c:v>-1.9478686032010886</c:v>
                </c:pt>
                <c:pt idx="192">
                  <c:v>-1.9818334779666877</c:v>
                </c:pt>
                <c:pt idx="193">
                  <c:v>-2.015323649028228</c:v>
                </c:pt>
                <c:pt idx="194">
                  <c:v>-2.0483338278994694</c:v>
                </c:pt>
                <c:pt idx="195">
                  <c:v>-2.0808588018905008</c:v>
                </c:pt>
                <c:pt idx="196">
                  <c:v>-2.1128934349308865</c:v>
                </c:pt>
                <c:pt idx="197">
                  <c:v>-2.1444326683807153</c:v>
                </c:pt>
                <c:pt idx="198">
                  <c:v>-2.1754715218294081</c:v>
                </c:pt>
                <c:pt idx="199">
                  <c:v>-2.2060050938821938</c:v>
                </c:pt>
                <c:pt idx="200">
                  <c:v>-2.236028562934087</c:v>
                </c:pt>
                <c:pt idx="201">
                  <c:v>-2.2655371879312831</c:v>
                </c:pt>
                <c:pt idx="202">
                  <c:v>-2.2945263091198189</c:v>
                </c:pt>
                <c:pt idx="203">
                  <c:v>-2.3229913487814065</c:v>
                </c:pt>
                <c:pt idx="204">
                  <c:v>-2.3509278119563062</c:v>
                </c:pt>
                <c:pt idx="205">
                  <c:v>-2.3783312871531326</c:v>
                </c:pt>
                <c:pt idx="206">
                  <c:v>-2.4051974470454818</c:v>
                </c:pt>
                <c:pt idx="207">
                  <c:v>-2.431522049155264</c:v>
                </c:pt>
                <c:pt idx="208">
                  <c:v>-2.4573009365226408</c:v>
                </c:pt>
                <c:pt idx="209">
                  <c:v>-2.4825300383624596</c:v>
                </c:pt>
                <c:pt idx="210">
                  <c:v>-2.5072053707070747</c:v>
                </c:pt>
                <c:pt idx="211">
                  <c:v>-2.5313230370354622</c:v>
                </c:pt>
                <c:pt idx="212">
                  <c:v>-2.55487922888853</c:v>
                </c:pt>
                <c:pt idx="213">
                  <c:v>-2.5778702264705107</c:v>
                </c:pt>
                <c:pt idx="214">
                  <c:v>-2.6002923992363671</c:v>
                </c:pt>
                <c:pt idx="215">
                  <c:v>-2.6221422064650932</c:v>
                </c:pt>
                <c:pt idx="216">
                  <c:v>-2.6434161978188362</c:v>
                </c:pt>
                <c:pt idx="217">
                  <c:v>-2.6641110138877462</c:v>
                </c:pt>
                <c:pt idx="218">
                  <c:v>-2.6842233867204621</c:v>
                </c:pt>
                <c:pt idx="219">
                  <c:v>-2.7037501403401656</c:v>
                </c:pt>
                <c:pt idx="220">
                  <c:v>-2.7226881912460978</c:v>
                </c:pt>
                <c:pt idx="221">
                  <c:v>-2.7410345489004841</c:v>
                </c:pt>
                <c:pt idx="222">
                  <c:v>-2.7587863162007737</c:v>
                </c:pt>
                <c:pt idx="223">
                  <c:v>-2.7759406899371246</c:v>
                </c:pt>
                <c:pt idx="224">
                  <c:v>-2.7924949612350627</c:v>
                </c:pt>
                <c:pt idx="225">
                  <c:v>-2.808446515983249</c:v>
                </c:pt>
                <c:pt idx="226">
                  <c:v>-2.8237928352462704</c:v>
                </c:pt>
                <c:pt idx="227">
                  <c:v>-2.8385314956624166</c:v>
                </c:pt>
                <c:pt idx="228">
                  <c:v>-2.8526601698263514</c:v>
                </c:pt>
                <c:pt idx="229">
                  <c:v>-2.8661766266566397</c:v>
                </c:pt>
                <c:pt idx="230">
                  <c:v>-2.8790787317480602</c:v>
                </c:pt>
                <c:pt idx="231">
                  <c:v>-2.8913644477086526</c:v>
                </c:pt>
                <c:pt idx="232">
                  <c:v>-2.9030318344814461</c:v>
                </c:pt>
                <c:pt idx="233">
                  <c:v>-2.9140790496508178</c:v>
                </c:pt>
                <c:pt idx="234">
                  <c:v>-2.9245043487334277</c:v>
                </c:pt>
                <c:pt idx="235">
                  <c:v>-2.9343060854536978</c:v>
                </c:pt>
                <c:pt idx="236">
                  <c:v>-2.9434827120037736</c:v>
                </c:pt>
                <c:pt idx="237">
                  <c:v>-2.9520327792879453</c:v>
                </c:pt>
                <c:pt idx="238">
                  <c:v>-2.9599549371514726</c:v>
                </c:pt>
                <c:pt idx="239">
                  <c:v>-2.9672479345937912</c:v>
                </c:pt>
                <c:pt idx="240">
                  <c:v>-2.9739106199660634</c:v>
                </c:pt>
                <c:pt idx="241">
                  <c:v>-2.9799419411530321</c:v>
                </c:pt>
                <c:pt idx="242">
                  <c:v>-2.9853409457391651</c:v>
                </c:pt>
                <c:pt idx="243">
                  <c:v>-2.9901067811590503</c:v>
                </c:pt>
                <c:pt idx="244">
                  <c:v>-2.9942386948320268</c:v>
                </c:pt>
                <c:pt idx="245">
                  <c:v>-2.9977360342810284</c:v>
                </c:pt>
                <c:pt idx="246">
                  <c:v>-3.0005982472356134</c:v>
                </c:pt>
                <c:pt idx="247">
                  <c:v>-3.0028248817191763</c:v>
                </c:pt>
                <c:pt idx="248">
                  <c:v>-3.0044155861203192</c:v>
                </c:pt>
                <c:pt idx="249">
                  <c:v>-3.0053701092483793</c:v>
                </c:pt>
                <c:pt idx="250">
                  <c:v>-3.0056883003730874</c:v>
                </c:pt>
                <c:pt idx="251">
                  <c:v>-3.0053701092483776</c:v>
                </c:pt>
                <c:pt idx="252">
                  <c:v>-3.0044155861203157</c:v>
                </c:pt>
                <c:pt idx="253">
                  <c:v>-3.0028248817191709</c:v>
                </c:pt>
                <c:pt idx="254">
                  <c:v>-3.0005982472356063</c:v>
                </c:pt>
                <c:pt idx="255">
                  <c:v>-2.9977360342810195</c:v>
                </c:pt>
                <c:pt idx="256">
                  <c:v>-2.9942386948320161</c:v>
                </c:pt>
                <c:pt idx="257">
                  <c:v>-2.9901067811590369</c:v>
                </c:pt>
                <c:pt idx="258">
                  <c:v>-2.9853409457391509</c:v>
                </c:pt>
                <c:pt idx="259">
                  <c:v>-2.9799419411530161</c:v>
                </c:pt>
                <c:pt idx="260">
                  <c:v>-2.9739106199660457</c:v>
                </c:pt>
                <c:pt idx="261">
                  <c:v>-2.9672479345937717</c:v>
                </c:pt>
                <c:pt idx="262">
                  <c:v>-2.9599549371514504</c:v>
                </c:pt>
                <c:pt idx="263">
                  <c:v>-2.9520327792879222</c:v>
                </c:pt>
                <c:pt idx="264">
                  <c:v>-2.9434827120037488</c:v>
                </c:pt>
                <c:pt idx="265">
                  <c:v>-2.9343060854536711</c:v>
                </c:pt>
                <c:pt idx="266">
                  <c:v>-2.9245043487333993</c:v>
                </c:pt>
                <c:pt idx="267">
                  <c:v>-2.9140790496507876</c:v>
                </c:pt>
                <c:pt idx="268">
                  <c:v>-2.9030318344814141</c:v>
                </c:pt>
                <c:pt idx="269">
                  <c:v>-2.8913644477086189</c:v>
                </c:pt>
                <c:pt idx="270">
                  <c:v>-2.8790787317480246</c:v>
                </c:pt>
                <c:pt idx="271">
                  <c:v>-2.8661766266566024</c:v>
                </c:pt>
                <c:pt idx="272">
                  <c:v>-2.8526601698263132</c:v>
                </c:pt>
                <c:pt idx="273">
                  <c:v>-2.8385314956623766</c:v>
                </c:pt>
                <c:pt idx="274">
                  <c:v>-2.8237928352462287</c:v>
                </c:pt>
                <c:pt idx="275">
                  <c:v>-2.8084465159832046</c:v>
                </c:pt>
                <c:pt idx="276">
                  <c:v>-2.7924949612350174</c:v>
                </c:pt>
                <c:pt idx="277">
                  <c:v>-2.7759406899370767</c:v>
                </c:pt>
                <c:pt idx="278">
                  <c:v>-2.7587863162007249</c:v>
                </c:pt>
                <c:pt idx="279">
                  <c:v>-2.7410345489004344</c:v>
                </c:pt>
                <c:pt idx="280">
                  <c:v>-2.7226881912460454</c:v>
                </c:pt>
                <c:pt idx="281">
                  <c:v>-2.7037501403401114</c:v>
                </c:pt>
                <c:pt idx="282">
                  <c:v>-2.6842233867204062</c:v>
                </c:pt>
                <c:pt idx="283">
                  <c:v>-2.6641110138876885</c:v>
                </c:pt>
                <c:pt idx="284">
                  <c:v>-2.6434161978187776</c:v>
                </c:pt>
                <c:pt idx="285">
                  <c:v>-2.6221422064650328</c:v>
                </c:pt>
                <c:pt idx="286">
                  <c:v>-2.600292399236305</c:v>
                </c:pt>
                <c:pt idx="287">
                  <c:v>-2.5778702264704476</c:v>
                </c:pt>
                <c:pt idx="288">
                  <c:v>-2.5548792288884652</c:v>
                </c:pt>
                <c:pt idx="289">
                  <c:v>-2.5313230370353956</c:v>
                </c:pt>
                <c:pt idx="290">
                  <c:v>-2.5072053707070063</c:v>
                </c:pt>
                <c:pt idx="291">
                  <c:v>-2.4825300383623894</c:v>
                </c:pt>
                <c:pt idx="292">
                  <c:v>-2.4573009365225689</c:v>
                </c:pt>
                <c:pt idx="293">
                  <c:v>-2.4315220491551903</c:v>
                </c:pt>
                <c:pt idx="294">
                  <c:v>-2.4051974470454072</c:v>
                </c:pt>
                <c:pt idx="295">
                  <c:v>-2.3783312871530571</c:v>
                </c:pt>
                <c:pt idx="296">
                  <c:v>-2.3509278119562289</c:v>
                </c:pt>
                <c:pt idx="297">
                  <c:v>-2.3229913487813274</c:v>
                </c:pt>
                <c:pt idx="298">
                  <c:v>-2.2945263091197381</c:v>
                </c:pt>
                <c:pt idx="299">
                  <c:v>-2.2655371879312005</c:v>
                </c:pt>
                <c:pt idx="300">
                  <c:v>-2.2360285629340035</c:v>
                </c:pt>
                <c:pt idx="301">
                  <c:v>-2.2060050938821085</c:v>
                </c:pt>
                <c:pt idx="302">
                  <c:v>-2.1754715218293219</c:v>
                </c:pt>
                <c:pt idx="303">
                  <c:v>-2.1444326683806274</c:v>
                </c:pt>
                <c:pt idx="304">
                  <c:v>-2.1128934349307977</c:v>
                </c:pt>
                <c:pt idx="305">
                  <c:v>-2.0808588018904093</c:v>
                </c:pt>
                <c:pt idx="306">
                  <c:v>-2.048333827899377</c:v>
                </c:pt>
                <c:pt idx="307">
                  <c:v>-2.0153236490281348</c:v>
                </c:pt>
                <c:pt idx="308">
                  <c:v>-1.9818334779665936</c:v>
                </c:pt>
                <c:pt idx="309">
                  <c:v>-1.9478686032009926</c:v>
                </c:pt>
                <c:pt idx="310">
                  <c:v>-1.9134343881787925</c:v>
                </c:pt>
                <c:pt idx="311">
                  <c:v>-1.8785362704617181</c:v>
                </c:pt>
                <c:pt idx="312">
                  <c:v>-1.8431797608671092</c:v>
                </c:pt>
                <c:pt idx="313">
                  <c:v>-1.8073704425976962</c:v>
                </c:pt>
                <c:pt idx="314">
                  <c:v>-1.7711139703599497</c:v>
                </c:pt>
                <c:pt idx="315">
                  <c:v>-1.7344160694711326</c:v>
                </c:pt>
                <c:pt idx="316">
                  <c:v>-1.6972825349552123</c:v>
                </c:pt>
                <c:pt idx="317">
                  <c:v>-1.6597192306277539</c:v>
                </c:pt>
                <c:pt idx="318">
                  <c:v>-1.6217320881699584</c:v>
                </c:pt>
                <c:pt idx="319">
                  <c:v>-1.5833271061919809</c:v>
                </c:pt>
                <c:pt idx="320">
                  <c:v>-1.5445103492856804</c:v>
                </c:pt>
                <c:pt idx="321">
                  <c:v>-1.50528794706695</c:v>
                </c:pt>
                <c:pt idx="322">
                  <c:v>-1.465666093207781</c:v>
                </c:pt>
                <c:pt idx="323">
                  <c:v>-1.4256510444582091</c:v>
                </c:pt>
                <c:pt idx="324">
                  <c:v>-1.3852491196583003</c:v>
                </c:pt>
                <c:pt idx="325">
                  <c:v>-1.3444666987403353</c:v>
                </c:pt>
                <c:pt idx="326">
                  <c:v>-1.3033102217213417</c:v>
                </c:pt>
                <c:pt idx="327">
                  <c:v>-1.2617861876861409</c:v>
                </c:pt>
                <c:pt idx="328">
                  <c:v>-1.2199011537610704</c:v>
                </c:pt>
                <c:pt idx="329">
                  <c:v>-1.1776617340785325</c:v>
                </c:pt>
                <c:pt idx="330">
                  <c:v>-1.1350745987325503</c:v>
                </c:pt>
                <c:pt idx="331">
                  <c:v>-1.0921464727254813</c:v>
                </c:pt>
                <c:pt idx="332">
                  <c:v>-1.0488841349060596</c:v>
                </c:pt>
                <c:pt idx="333">
                  <c:v>-1.0052944168989406</c:v>
                </c:pt>
                <c:pt idx="334">
                  <c:v>-0.96138420202590491</c:v>
                </c:pt>
                <c:pt idx="335">
                  <c:v>-0.91716042421890487</c:v>
                </c:pt>
                <c:pt idx="336">
                  <c:v>-0.8726300669251148</c:v>
                </c:pt>
                <c:pt idx="337">
                  <c:v>-0.82780016200416306</c:v>
                </c:pt>
                <c:pt idx="338">
                  <c:v>-0.78267778861772186</c:v>
                </c:pt>
                <c:pt idx="339">
                  <c:v>-0.73727007211162365</c:v>
                </c:pt>
                <c:pt idx="340">
                  <c:v>-0.69158418289068813</c:v>
                </c:pt>
                <c:pt idx="341">
                  <c:v>-0.64562733528643035</c:v>
                </c:pt>
                <c:pt idx="342">
                  <c:v>-0.59940678641783629</c:v>
                </c:pt>
                <c:pt idx="343">
                  <c:v>-0.55292983504537774</c:v>
                </c:pt>
                <c:pt idx="344">
                  <c:v>-0.50620382041845402</c:v>
                </c:pt>
                <c:pt idx="345">
                  <c:v>-0.45923612111643997</c:v>
                </c:pt>
                <c:pt idx="346">
                  <c:v>-0.4120341538835226</c:v>
                </c:pt>
                <c:pt idx="347">
                  <c:v>-0.36460537245751024</c:v>
                </c:pt>
                <c:pt idx="348">
                  <c:v>-0.31695726639280175</c:v>
                </c:pt>
                <c:pt idx="349">
                  <c:v>-0.26909735987769956</c:v>
                </c:pt>
                <c:pt idx="350">
                  <c:v>-0.22103321054625202</c:v>
                </c:pt>
                <c:pt idx="351">
                  <c:v>-0.17277240828481522</c:v>
                </c:pt>
                <c:pt idx="352">
                  <c:v>-0.12432257403352387</c:v>
                </c:pt>
                <c:pt idx="353">
                  <c:v>-7.5691358582854473E-2</c:v>
                </c:pt>
                <c:pt idx="354">
                  <c:v>-2.6886441365477243E-2</c:v>
                </c:pt>
                <c:pt idx="355">
                  <c:v>2.2084470756414287E-2</c:v>
                </c:pt>
                <c:pt idx="356">
                  <c:v>7.1213644708107426E-2</c:v>
                </c:pt>
                <c:pt idx="357">
                  <c:v>0.12049332242351152</c:v>
                </c:pt>
                <c:pt idx="358">
                  <c:v>0.16991572207024752</c:v>
                </c:pt>
                <c:pt idx="359">
                  <c:v>0.21947303927848838</c:v>
                </c:pt>
                <c:pt idx="360">
                  <c:v>0.2691574483733602</c:v>
                </c:pt>
                <c:pt idx="361">
                  <c:v>0.31896110361070706</c:v>
                </c:pt>
                <c:pt idx="362">
                  <c:v>0.36887614041602479</c:v>
                </c:pt>
                <c:pt idx="363">
                  <c:v>0.41889467662636815</c:v>
                </c:pt>
                <c:pt idx="364">
                  <c:v>0.46900881373503633</c:v>
                </c:pt>
                <c:pt idx="365">
                  <c:v>0.51921063813883828</c:v>
                </c:pt>
                <c:pt idx="366">
                  <c:v>0.569492222387743</c:v>
                </c:pt>
                <c:pt idx="367">
                  <c:v>0.61984562643671448</c:v>
                </c:pt>
                <c:pt idx="368">
                  <c:v>0.6702628988995385</c:v>
                </c:pt>
                <c:pt idx="369">
                  <c:v>0.72073607830443764</c:v>
                </c:pt>
                <c:pt idx="370">
                  <c:v>0.77125719435128004</c:v>
                </c:pt>
                <c:pt idx="371">
                  <c:v>0.82181826917018275</c:v>
                </c:pt>
                <c:pt idx="372">
                  <c:v>0.87241131858130905</c:v>
                </c:pt>
                <c:pt idx="373">
                  <c:v>0.9230283533556638</c:v>
                </c:pt>
                <c:pt idx="374">
                  <c:v>0.97366138047668493</c:v>
                </c:pt>
                <c:pt idx="375">
                  <c:v>1.0243024044024334</c:v>
                </c:pt>
                <c:pt idx="376">
                  <c:v>1.0749434283281816</c:v>
                </c:pt>
                <c:pt idx="377">
                  <c:v>1.1255764554492027</c:v>
                </c:pt>
                <c:pt idx="378">
                  <c:v>1.1761934902235573</c:v>
                </c:pt>
                <c:pt idx="379">
                  <c:v>1.2267865396346838</c:v>
                </c:pt>
                <c:pt idx="380">
                  <c:v>1.277347614453586</c:v>
                </c:pt>
                <c:pt idx="381">
                  <c:v>1.3278687305004282</c:v>
                </c:pt>
                <c:pt idx="382">
                  <c:v>1.3783419099053271</c:v>
                </c:pt>
                <c:pt idx="383">
                  <c:v>1.4287591823681509</c:v>
                </c:pt>
                <c:pt idx="384">
                  <c:v>1.4791125864171222</c:v>
                </c:pt>
                <c:pt idx="385">
                  <c:v>1.5293941706660263</c:v>
                </c:pt>
                <c:pt idx="386">
                  <c:v>1.5795959950698282</c:v>
                </c:pt>
                <c:pt idx="387">
                  <c:v>1.6297101321784959</c:v>
                </c:pt>
                <c:pt idx="388">
                  <c:v>1.6797286683888386</c:v>
                </c:pt>
                <c:pt idx="389">
                  <c:v>1.7296437051941558</c:v>
                </c:pt>
                <c:pt idx="390">
                  <c:v>1.779447360431502</c:v>
                </c:pt>
                <c:pt idx="391">
                  <c:v>1.8291317695263734</c:v>
                </c:pt>
                <c:pt idx="392">
                  <c:v>1.8786890867346133</c:v>
                </c:pt>
                <c:pt idx="393">
                  <c:v>1.9281114863813489</c:v>
                </c:pt>
                <c:pt idx="394">
                  <c:v>1.9773911640967523</c:v>
                </c:pt>
                <c:pt idx="395">
                  <c:v>2.0265203380484444</c:v>
                </c:pt>
                <c:pt idx="396">
                  <c:v>2.0754912501703355</c:v>
                </c:pt>
                <c:pt idx="397">
                  <c:v>2.1242961673877119</c:v>
                </c:pt>
                <c:pt idx="398">
                  <c:v>2.1729273828383802</c:v>
                </c:pt>
                <c:pt idx="399">
                  <c:v>2.2213772170896706</c:v>
                </c:pt>
                <c:pt idx="400">
                  <c:v>2.2696380193511061</c:v>
                </c:pt>
                <c:pt idx="401">
                  <c:v>2.317702168682553</c:v>
                </c:pt>
                <c:pt idx="402">
                  <c:v>2.365562075197654</c:v>
                </c:pt>
                <c:pt idx="403">
                  <c:v>2.4132101812623619</c:v>
                </c:pt>
                <c:pt idx="404">
                  <c:v>2.4606389626883729</c:v>
                </c:pt>
                <c:pt idx="405">
                  <c:v>2.5078409299212892</c:v>
                </c:pt>
                <c:pt idx="406">
                  <c:v>2.5548086292233023</c:v>
                </c:pt>
                <c:pt idx="407">
                  <c:v>2.6015346438502243</c:v>
                </c:pt>
                <c:pt idx="408">
                  <c:v>2.6480115952226821</c:v>
                </c:pt>
                <c:pt idx="409">
                  <c:v>2.6942321440912749</c:v>
                </c:pt>
                <c:pt idx="410">
                  <c:v>2.7401889916955309</c:v>
                </c:pt>
                <c:pt idx="411">
                  <c:v>2.7858748809164653</c:v>
                </c:pt>
                <c:pt idx="412">
                  <c:v>2.8312825974225619</c:v>
                </c:pt>
                <c:pt idx="413">
                  <c:v>2.876404970809002</c:v>
                </c:pt>
                <c:pt idx="414">
                  <c:v>2.9212348757299522</c:v>
                </c:pt>
                <c:pt idx="415">
                  <c:v>2.965765233023741</c:v>
                </c:pt>
                <c:pt idx="416">
                  <c:v>3.009989010830739</c:v>
                </c:pt>
                <c:pt idx="417">
                  <c:v>3.0538992257037725</c:v>
                </c:pt>
                <c:pt idx="418">
                  <c:v>3.097488943710891</c:v>
                </c:pt>
                <c:pt idx="419">
                  <c:v>3.1407512815303109</c:v>
                </c:pt>
                <c:pt idx="420">
                  <c:v>3.1836794075373787</c:v>
                </c:pt>
                <c:pt idx="421">
                  <c:v>3.2262665428833586</c:v>
                </c:pt>
                <c:pt idx="422">
                  <c:v>3.2685059625658948</c:v>
                </c:pt>
                <c:pt idx="423">
                  <c:v>3.3103909964909644</c:v>
                </c:pt>
                <c:pt idx="424">
                  <c:v>3.3519150305261629</c:v>
                </c:pt>
                <c:pt idx="425">
                  <c:v>3.3930715075451543</c:v>
                </c:pt>
                <c:pt idx="426">
                  <c:v>3.433853928463118</c:v>
                </c:pt>
                <c:pt idx="427">
                  <c:v>3.474255853263025</c:v>
                </c:pt>
                <c:pt idx="428">
                  <c:v>3.5142709020125942</c:v>
                </c:pt>
                <c:pt idx="429">
                  <c:v>3.5538927558717619</c:v>
                </c:pt>
                <c:pt idx="430">
                  <c:v>3.5931151580904901</c:v>
                </c:pt>
                <c:pt idx="431">
                  <c:v>3.6319319149967884</c:v>
                </c:pt>
                <c:pt idx="432">
                  <c:v>3.6703368969747636</c:v>
                </c:pt>
                <c:pt idx="433">
                  <c:v>3.7083240394325578</c:v>
                </c:pt>
                <c:pt idx="434">
                  <c:v>3.745887343760014</c:v>
                </c:pt>
                <c:pt idx="435">
                  <c:v>3.7830208782759316</c:v>
                </c:pt>
                <c:pt idx="436">
                  <c:v>3.8197187791647469</c:v>
                </c:pt>
                <c:pt idx="437">
                  <c:v>3.8559752514024908</c:v>
                </c:pt>
                <c:pt idx="438">
                  <c:v>3.891784569671902</c:v>
                </c:pt>
                <c:pt idx="439">
                  <c:v>3.9271410792665087</c:v>
                </c:pt>
                <c:pt idx="440">
                  <c:v>3.9620391969835804</c:v>
                </c:pt>
                <c:pt idx="441">
                  <c:v>3.9964734120057788</c:v>
                </c:pt>
                <c:pt idx="442">
                  <c:v>4.0304382867713766</c:v>
                </c:pt>
                <c:pt idx="443">
                  <c:v>4.0639284578329162</c:v>
                </c:pt>
                <c:pt idx="444">
                  <c:v>4.0969386367041558</c:v>
                </c:pt>
                <c:pt idx="445">
                  <c:v>4.1294636106951863</c:v>
                </c:pt>
                <c:pt idx="446">
                  <c:v>4.1614982437355712</c:v>
                </c:pt>
                <c:pt idx="447">
                  <c:v>4.1930374771853982</c:v>
                </c:pt>
                <c:pt idx="448">
                  <c:v>4.2240763306340909</c:v>
                </c:pt>
                <c:pt idx="449">
                  <c:v>4.2546099026868749</c:v>
                </c:pt>
                <c:pt idx="450">
                  <c:v>4.2846333717387672</c:v>
                </c:pt>
                <c:pt idx="451">
                  <c:v>4.3141419967359624</c:v>
                </c:pt>
                <c:pt idx="452">
                  <c:v>4.3431311179244965</c:v>
                </c:pt>
                <c:pt idx="453">
                  <c:v>4.3715961575860831</c:v>
                </c:pt>
                <c:pt idx="454">
                  <c:v>4.3995326207609819</c:v>
                </c:pt>
                <c:pt idx="455">
                  <c:v>4.4269360959578075</c:v>
                </c:pt>
                <c:pt idx="456">
                  <c:v>4.4538022558501558</c:v>
                </c:pt>
                <c:pt idx="457">
                  <c:v>4.4801268579599363</c:v>
                </c:pt>
                <c:pt idx="458">
                  <c:v>4.5059057453273121</c:v>
                </c:pt>
                <c:pt idx="459">
                  <c:v>4.53113484716713</c:v>
                </c:pt>
                <c:pt idx="460">
                  <c:v>4.5558101795117434</c:v>
                </c:pt>
                <c:pt idx="461">
                  <c:v>4.5799278458401309</c:v>
                </c:pt>
                <c:pt idx="462">
                  <c:v>4.6034840376931969</c:v>
                </c:pt>
                <c:pt idx="463">
                  <c:v>4.6264750352751767</c:v>
                </c:pt>
                <c:pt idx="464">
                  <c:v>4.6488972080410313</c:v>
                </c:pt>
                <c:pt idx="465">
                  <c:v>4.6707470152697566</c:v>
                </c:pt>
                <c:pt idx="466">
                  <c:v>4.6920210066234986</c:v>
                </c:pt>
                <c:pt idx="467">
                  <c:v>4.712715822692406</c:v>
                </c:pt>
                <c:pt idx="468">
                  <c:v>4.732828195525121</c:v>
                </c:pt>
                <c:pt idx="469">
                  <c:v>4.7523549491448236</c:v>
                </c:pt>
                <c:pt idx="470">
                  <c:v>4.771293000050755</c:v>
                </c:pt>
                <c:pt idx="471">
                  <c:v>4.7896393577051404</c:v>
                </c:pt>
                <c:pt idx="472">
                  <c:v>4.8073911250054282</c:v>
                </c:pt>
                <c:pt idx="473">
                  <c:v>4.8245454987417773</c:v>
                </c:pt>
                <c:pt idx="474">
                  <c:v>4.8410997700397145</c:v>
                </c:pt>
                <c:pt idx="475">
                  <c:v>4.857051324787899</c:v>
                </c:pt>
                <c:pt idx="476">
                  <c:v>4.8723976440509196</c:v>
                </c:pt>
                <c:pt idx="477">
                  <c:v>4.8871363044670648</c:v>
                </c:pt>
                <c:pt idx="478">
                  <c:v>4.9012649786309979</c:v>
                </c:pt>
                <c:pt idx="479">
                  <c:v>4.9147814354612853</c:v>
                </c:pt>
                <c:pt idx="480">
                  <c:v>4.927683540552704</c:v>
                </c:pt>
                <c:pt idx="481">
                  <c:v>4.9399692565132947</c:v>
                </c:pt>
                <c:pt idx="482">
                  <c:v>4.9516366432860881</c:v>
                </c:pt>
                <c:pt idx="483">
                  <c:v>4.962683858455458</c:v>
                </c:pt>
                <c:pt idx="484">
                  <c:v>4.9731091575380661</c:v>
                </c:pt>
                <c:pt idx="485">
                  <c:v>4.9829108942583353</c:v>
                </c:pt>
                <c:pt idx="486">
                  <c:v>4.9920875208084103</c:v>
                </c:pt>
                <c:pt idx="487">
                  <c:v>5.0006375880925802</c:v>
                </c:pt>
                <c:pt idx="488">
                  <c:v>5.0085597459561058</c:v>
                </c:pt>
                <c:pt idx="489">
                  <c:v>5.0158527433984235</c:v>
                </c:pt>
                <c:pt idx="490">
                  <c:v>5.0225154287706948</c:v>
                </c:pt>
                <c:pt idx="491">
                  <c:v>5.0285467499576617</c:v>
                </c:pt>
                <c:pt idx="492">
                  <c:v>5.0339457545437929</c:v>
                </c:pt>
                <c:pt idx="493">
                  <c:v>5.0387115899636763</c:v>
                </c:pt>
                <c:pt idx="494">
                  <c:v>5.0428435036366528</c:v>
                </c:pt>
                <c:pt idx="495">
                  <c:v>5.0463408430856527</c:v>
                </c:pt>
                <c:pt idx="496">
                  <c:v>5.0492030560402359</c:v>
                </c:pt>
                <c:pt idx="497">
                  <c:v>5.051429690523797</c:v>
                </c:pt>
                <c:pt idx="498">
                  <c:v>5.053020394924939</c:v>
                </c:pt>
                <c:pt idx="499">
                  <c:v>5.0539749180529974</c:v>
                </c:pt>
                <c:pt idx="500">
                  <c:v>5.0542931091777046</c:v>
                </c:pt>
              </c:numCache>
            </c:numRef>
          </c:xVal>
          <c:yVal>
            <c:numRef>
              <c:f>'Fir não linear Círculo'!$D$15:$D$515</c:f>
              <c:numCache>
                <c:formatCode>General</c:formatCode>
                <c:ptCount val="501"/>
                <c:pt idx="0">
                  <c:v>0.50667305469147761</c:v>
                </c:pt>
                <c:pt idx="1">
                  <c:v>0.55731407861722548</c:v>
                </c:pt>
                <c:pt idx="2">
                  <c:v>0.60794710573824617</c:v>
                </c:pt>
                <c:pt idx="3">
                  <c:v>0.65856414051260059</c:v>
                </c:pt>
                <c:pt idx="4">
                  <c:v>0.70915718992372634</c:v>
                </c:pt>
                <c:pt idx="5">
                  <c:v>0.75971826474262849</c:v>
                </c:pt>
                <c:pt idx="6">
                  <c:v>0.81023938078947033</c:v>
                </c:pt>
                <c:pt idx="7">
                  <c:v>0.86071256019436893</c:v>
                </c:pt>
                <c:pt idx="8">
                  <c:v>0.91112983265719238</c:v>
                </c:pt>
                <c:pt idx="9">
                  <c:v>0.96148323670616331</c:v>
                </c:pt>
                <c:pt idx="10">
                  <c:v>1.0117648209550674</c:v>
                </c:pt>
                <c:pt idx="11">
                  <c:v>1.0619666453588688</c:v>
                </c:pt>
                <c:pt idx="12">
                  <c:v>1.1120807824675363</c:v>
                </c:pt>
                <c:pt idx="13">
                  <c:v>1.1620993186778787</c:v>
                </c:pt>
                <c:pt idx="14">
                  <c:v>1.2120143554831959</c:v>
                </c:pt>
                <c:pt idx="15">
                  <c:v>1.2618180107205421</c:v>
                </c:pt>
                <c:pt idx="16">
                  <c:v>1.311502419815413</c:v>
                </c:pt>
                <c:pt idx="17">
                  <c:v>1.3610597370236532</c:v>
                </c:pt>
                <c:pt idx="18">
                  <c:v>1.4104821366703884</c:v>
                </c:pt>
                <c:pt idx="19">
                  <c:v>1.459761814385792</c:v>
                </c:pt>
                <c:pt idx="20">
                  <c:v>1.5088909883374844</c:v>
                </c:pt>
                <c:pt idx="21">
                  <c:v>1.557861900459375</c:v>
                </c:pt>
                <c:pt idx="22">
                  <c:v>1.6066668176767513</c:v>
                </c:pt>
                <c:pt idx="23">
                  <c:v>1.6552980331274201</c:v>
                </c:pt>
                <c:pt idx="24">
                  <c:v>1.7037478673787105</c:v>
                </c:pt>
                <c:pt idx="25">
                  <c:v>1.752008669640146</c:v>
                </c:pt>
                <c:pt idx="26">
                  <c:v>1.8000728189715933</c:v>
                </c:pt>
                <c:pt idx="27">
                  <c:v>1.8479327254866944</c:v>
                </c:pt>
                <c:pt idx="28">
                  <c:v>1.8955808315514022</c:v>
                </c:pt>
                <c:pt idx="29">
                  <c:v>1.9430096129774137</c:v>
                </c:pt>
                <c:pt idx="30">
                  <c:v>1.99021158021033</c:v>
                </c:pt>
                <c:pt idx="31">
                  <c:v>2.0371792795123427</c:v>
                </c:pt>
                <c:pt idx="32">
                  <c:v>2.0839052941392655</c:v>
                </c:pt>
                <c:pt idx="33">
                  <c:v>2.1303822455117234</c:v>
                </c:pt>
                <c:pt idx="34">
                  <c:v>2.1766027943803166</c:v>
                </c:pt>
                <c:pt idx="35">
                  <c:v>2.222559641984573</c:v>
                </c:pt>
                <c:pt idx="36">
                  <c:v>2.2682455312055079</c:v>
                </c:pt>
                <c:pt idx="37">
                  <c:v>2.313653247711605</c:v>
                </c:pt>
                <c:pt idx="38">
                  <c:v>2.3587756210980455</c:v>
                </c:pt>
                <c:pt idx="39">
                  <c:v>2.4036055260189961</c:v>
                </c:pt>
                <c:pt idx="40">
                  <c:v>2.4481358833127853</c:v>
                </c:pt>
                <c:pt idx="41">
                  <c:v>2.4923596611197842</c:v>
                </c:pt>
                <c:pt idx="42">
                  <c:v>2.5362698759928186</c:v>
                </c:pt>
                <c:pt idx="43">
                  <c:v>2.5798595939999367</c:v>
                </c:pt>
                <c:pt idx="44">
                  <c:v>2.623121931819357</c:v>
                </c:pt>
                <c:pt idx="45">
                  <c:v>2.6660500578264257</c:v>
                </c:pt>
                <c:pt idx="46">
                  <c:v>2.7086371931724065</c:v>
                </c:pt>
                <c:pt idx="47">
                  <c:v>2.7508766128549436</c:v>
                </c:pt>
                <c:pt idx="48">
                  <c:v>2.7927616467800132</c:v>
                </c:pt>
                <c:pt idx="49">
                  <c:v>2.8342856808152126</c:v>
                </c:pt>
                <c:pt idx="50">
                  <c:v>2.8754421578342049</c:v>
                </c:pt>
                <c:pt idx="51">
                  <c:v>2.9162245787521686</c:v>
                </c:pt>
                <c:pt idx="52">
                  <c:v>2.9566265035520765</c:v>
                </c:pt>
                <c:pt idx="53">
                  <c:v>2.996641552301647</c:v>
                </c:pt>
                <c:pt idx="54">
                  <c:v>3.0362634061608151</c:v>
                </c:pt>
                <c:pt idx="55">
                  <c:v>3.0754858083795442</c:v>
                </c:pt>
                <c:pt idx="56">
                  <c:v>3.1143025652858438</c:v>
                </c:pt>
                <c:pt idx="57">
                  <c:v>3.15270754726382</c:v>
                </c:pt>
                <c:pt idx="58">
                  <c:v>3.1906946897216142</c:v>
                </c:pt>
                <c:pt idx="59">
                  <c:v>3.2282579940490717</c:v>
                </c:pt>
                <c:pt idx="60">
                  <c:v>3.2653915285649906</c:v>
                </c:pt>
                <c:pt idx="61">
                  <c:v>3.3020894294538063</c:v>
                </c:pt>
                <c:pt idx="62">
                  <c:v>3.3383459016915524</c:v>
                </c:pt>
                <c:pt idx="63">
                  <c:v>3.3741552199609637</c:v>
                </c:pt>
                <c:pt idx="64">
                  <c:v>3.4095117295555712</c:v>
                </c:pt>
                <c:pt idx="65">
                  <c:v>3.4444098472726443</c:v>
                </c:pt>
                <c:pt idx="66">
                  <c:v>3.4788440622948436</c:v>
                </c:pt>
                <c:pt idx="67">
                  <c:v>3.5128089370604432</c:v>
                </c:pt>
                <c:pt idx="68">
                  <c:v>3.5462991081219837</c:v>
                </c:pt>
                <c:pt idx="69">
                  <c:v>3.5793092869932241</c:v>
                </c:pt>
                <c:pt idx="70">
                  <c:v>3.6118342609842555</c:v>
                </c:pt>
                <c:pt idx="71">
                  <c:v>3.6438688940246426</c:v>
                </c:pt>
                <c:pt idx="72">
                  <c:v>3.675408127474471</c:v>
                </c:pt>
                <c:pt idx="73">
                  <c:v>3.7064469809231646</c:v>
                </c:pt>
                <c:pt idx="74">
                  <c:v>3.7369805529759503</c:v>
                </c:pt>
                <c:pt idx="75">
                  <c:v>3.767004022027844</c:v>
                </c:pt>
                <c:pt idx="76">
                  <c:v>3.7965126470250401</c:v>
                </c:pt>
                <c:pt idx="77">
                  <c:v>3.8255017682135759</c:v>
                </c:pt>
                <c:pt idx="78">
                  <c:v>3.8539668078751639</c:v>
                </c:pt>
                <c:pt idx="79">
                  <c:v>3.8819032710500636</c:v>
                </c:pt>
                <c:pt idx="80">
                  <c:v>3.9093067462468909</c:v>
                </c:pt>
                <c:pt idx="81">
                  <c:v>3.936172906139241</c:v>
                </c:pt>
                <c:pt idx="82">
                  <c:v>3.9624975082490232</c:v>
                </c:pt>
                <c:pt idx="83">
                  <c:v>3.9882763956164009</c:v>
                </c:pt>
                <c:pt idx="84">
                  <c:v>4.0135054974562197</c:v>
                </c:pt>
                <c:pt idx="85">
                  <c:v>4.0381808298008357</c:v>
                </c:pt>
                <c:pt idx="86">
                  <c:v>4.0622984961292241</c:v>
                </c:pt>
                <c:pt idx="87">
                  <c:v>4.0858546879822928</c:v>
                </c:pt>
                <c:pt idx="88">
                  <c:v>4.1088456855642743</c:v>
                </c:pt>
                <c:pt idx="89">
                  <c:v>4.1312678583301308</c:v>
                </c:pt>
                <c:pt idx="90">
                  <c:v>4.1531176655588569</c:v>
                </c:pt>
                <c:pt idx="91">
                  <c:v>4.1743916569126007</c:v>
                </c:pt>
                <c:pt idx="92">
                  <c:v>4.1950864729815107</c:v>
                </c:pt>
                <c:pt idx="93">
                  <c:v>4.2151988458142275</c:v>
                </c:pt>
                <c:pt idx="94">
                  <c:v>4.2347255994339319</c:v>
                </c:pt>
                <c:pt idx="95">
                  <c:v>4.253663650339865</c:v>
                </c:pt>
                <c:pt idx="96">
                  <c:v>4.2720100079942522</c:v>
                </c:pt>
                <c:pt idx="97">
                  <c:v>4.2897617752945418</c:v>
                </c:pt>
                <c:pt idx="98">
                  <c:v>4.3069161490308936</c:v>
                </c:pt>
                <c:pt idx="99">
                  <c:v>4.3234704203288326</c:v>
                </c:pt>
                <c:pt idx="100">
                  <c:v>4.3394219750770189</c:v>
                </c:pt>
                <c:pt idx="101">
                  <c:v>4.3547682943400412</c:v>
                </c:pt>
                <c:pt idx="102">
                  <c:v>4.3695069547561882</c:v>
                </c:pt>
                <c:pt idx="103">
                  <c:v>4.383635628920123</c:v>
                </c:pt>
                <c:pt idx="104">
                  <c:v>4.3971520857504123</c:v>
                </c:pt>
                <c:pt idx="105">
                  <c:v>4.4100541908418327</c:v>
                </c:pt>
                <c:pt idx="106">
                  <c:v>4.4223399068024261</c:v>
                </c:pt>
                <c:pt idx="107">
                  <c:v>4.4340072935752204</c:v>
                </c:pt>
                <c:pt idx="108">
                  <c:v>4.445054508744593</c:v>
                </c:pt>
                <c:pt idx="109">
                  <c:v>4.4554798078272029</c:v>
                </c:pt>
                <c:pt idx="110">
                  <c:v>4.4652815445474738</c:v>
                </c:pt>
                <c:pt idx="111">
                  <c:v>4.4744581710975506</c:v>
                </c:pt>
                <c:pt idx="112">
                  <c:v>4.4830082383817231</c:v>
                </c:pt>
                <c:pt idx="113">
                  <c:v>4.4909303962452505</c:v>
                </c:pt>
                <c:pt idx="114">
                  <c:v>4.4982233936875708</c:v>
                </c:pt>
                <c:pt idx="115">
                  <c:v>4.5048860790598431</c:v>
                </c:pt>
                <c:pt idx="116">
                  <c:v>4.5109174002468126</c:v>
                </c:pt>
                <c:pt idx="117">
                  <c:v>4.5163164048329456</c:v>
                </c:pt>
                <c:pt idx="118">
                  <c:v>4.5210822402528317</c:v>
                </c:pt>
                <c:pt idx="119">
                  <c:v>4.5252141539258091</c:v>
                </c:pt>
                <c:pt idx="120">
                  <c:v>4.5287114933748107</c:v>
                </c:pt>
                <c:pt idx="121">
                  <c:v>4.5315737063293966</c:v>
                </c:pt>
                <c:pt idx="122">
                  <c:v>4.5338003408129603</c:v>
                </c:pt>
                <c:pt idx="123">
                  <c:v>4.5353910452141042</c:v>
                </c:pt>
                <c:pt idx="124">
                  <c:v>4.5363455683421643</c:v>
                </c:pt>
                <c:pt idx="125">
                  <c:v>4.5366637594668733</c:v>
                </c:pt>
                <c:pt idx="126">
                  <c:v>4.5363455683421643</c:v>
                </c:pt>
                <c:pt idx="127">
                  <c:v>4.5353910452141033</c:v>
                </c:pt>
                <c:pt idx="128">
                  <c:v>4.5338003408129586</c:v>
                </c:pt>
                <c:pt idx="129">
                  <c:v>4.5315737063293948</c:v>
                </c:pt>
                <c:pt idx="130">
                  <c:v>4.5287114933748089</c:v>
                </c:pt>
                <c:pt idx="131">
                  <c:v>4.5252141539258055</c:v>
                </c:pt>
                <c:pt idx="132">
                  <c:v>4.5210822402528272</c:v>
                </c:pt>
                <c:pt idx="133">
                  <c:v>4.5163164048329421</c:v>
                </c:pt>
                <c:pt idx="134">
                  <c:v>4.5109174002468082</c:v>
                </c:pt>
                <c:pt idx="135">
                  <c:v>4.5048860790598386</c:v>
                </c:pt>
                <c:pt idx="136">
                  <c:v>4.4982233936875655</c:v>
                </c:pt>
                <c:pt idx="137">
                  <c:v>4.4909303962452451</c:v>
                </c:pt>
                <c:pt idx="138">
                  <c:v>4.4830082383817169</c:v>
                </c:pt>
                <c:pt idx="139">
                  <c:v>4.4744581710975444</c:v>
                </c:pt>
                <c:pt idx="140">
                  <c:v>4.4652815445474667</c:v>
                </c:pt>
                <c:pt idx="141">
                  <c:v>4.4554798078271958</c:v>
                </c:pt>
                <c:pt idx="142">
                  <c:v>4.445054508744585</c:v>
                </c:pt>
                <c:pt idx="143">
                  <c:v>4.4340072935752124</c:v>
                </c:pt>
                <c:pt idx="144">
                  <c:v>4.4223399068024172</c:v>
                </c:pt>
                <c:pt idx="145">
                  <c:v>4.4100541908418238</c:v>
                </c:pt>
                <c:pt idx="146">
                  <c:v>4.3971520857504025</c:v>
                </c:pt>
                <c:pt idx="147">
                  <c:v>4.3836356289201133</c:v>
                </c:pt>
                <c:pt idx="148">
                  <c:v>4.3695069547561776</c:v>
                </c:pt>
                <c:pt idx="149">
                  <c:v>4.3547682943400305</c:v>
                </c:pt>
                <c:pt idx="150">
                  <c:v>4.3394219750770073</c:v>
                </c:pt>
                <c:pt idx="151">
                  <c:v>4.3234704203288201</c:v>
                </c:pt>
                <c:pt idx="152">
                  <c:v>4.3069161490308803</c:v>
                </c:pt>
                <c:pt idx="153">
                  <c:v>4.2897617752945294</c:v>
                </c:pt>
                <c:pt idx="154">
                  <c:v>4.2720100079942389</c:v>
                </c:pt>
                <c:pt idx="155">
                  <c:v>4.2536636503398517</c:v>
                </c:pt>
                <c:pt idx="156">
                  <c:v>4.2347255994339177</c:v>
                </c:pt>
                <c:pt idx="157">
                  <c:v>4.2151988458142133</c:v>
                </c:pt>
                <c:pt idx="158">
                  <c:v>4.1950864729814956</c:v>
                </c:pt>
                <c:pt idx="159">
                  <c:v>4.1743916569125856</c:v>
                </c:pt>
                <c:pt idx="160">
                  <c:v>4.1531176655588418</c:v>
                </c:pt>
                <c:pt idx="161">
                  <c:v>4.1312678583301148</c:v>
                </c:pt>
                <c:pt idx="162">
                  <c:v>4.1088456855642574</c:v>
                </c:pt>
                <c:pt idx="163">
                  <c:v>4.0858546879822759</c:v>
                </c:pt>
                <c:pt idx="164">
                  <c:v>4.0622984961292072</c:v>
                </c:pt>
                <c:pt idx="165">
                  <c:v>4.0381808298008179</c:v>
                </c:pt>
                <c:pt idx="166">
                  <c:v>4.0135054974562019</c:v>
                </c:pt>
                <c:pt idx="167">
                  <c:v>3.9882763956163827</c:v>
                </c:pt>
                <c:pt idx="168">
                  <c:v>3.9624975082490046</c:v>
                </c:pt>
                <c:pt idx="169">
                  <c:v>3.9361729061392214</c:v>
                </c:pt>
                <c:pt idx="170">
                  <c:v>3.9093067462468718</c:v>
                </c:pt>
                <c:pt idx="171">
                  <c:v>3.8819032710500441</c:v>
                </c:pt>
                <c:pt idx="172">
                  <c:v>3.8539668078751435</c:v>
                </c:pt>
                <c:pt idx="173">
                  <c:v>3.8255017682135546</c:v>
                </c:pt>
                <c:pt idx="174">
                  <c:v>3.7965126470250183</c:v>
                </c:pt>
                <c:pt idx="175">
                  <c:v>3.7670040220278214</c:v>
                </c:pt>
                <c:pt idx="176">
                  <c:v>3.7369805529759272</c:v>
                </c:pt>
                <c:pt idx="177">
                  <c:v>3.7064469809231411</c:v>
                </c:pt>
                <c:pt idx="178">
                  <c:v>3.6754081274744466</c:v>
                </c:pt>
                <c:pt idx="179">
                  <c:v>3.6438688940246178</c:v>
                </c:pt>
                <c:pt idx="180">
                  <c:v>3.6118342609842302</c:v>
                </c:pt>
                <c:pt idx="181">
                  <c:v>3.5793092869931984</c:v>
                </c:pt>
                <c:pt idx="182">
                  <c:v>3.5462991081219566</c:v>
                </c:pt>
                <c:pt idx="183">
                  <c:v>3.5128089370604152</c:v>
                </c:pt>
                <c:pt idx="184">
                  <c:v>3.4788440622948151</c:v>
                </c:pt>
                <c:pt idx="185">
                  <c:v>3.444409847272615</c:v>
                </c:pt>
                <c:pt idx="186">
                  <c:v>3.4095117295555415</c:v>
                </c:pt>
                <c:pt idx="187">
                  <c:v>3.3741552199609335</c:v>
                </c:pt>
                <c:pt idx="188">
                  <c:v>3.3383459016915209</c:v>
                </c:pt>
                <c:pt idx="189">
                  <c:v>3.3020894294537744</c:v>
                </c:pt>
                <c:pt idx="190">
                  <c:v>3.2653915285649582</c:v>
                </c:pt>
                <c:pt idx="191">
                  <c:v>3.2282579940490383</c:v>
                </c:pt>
                <c:pt idx="192">
                  <c:v>3.1906946897215804</c:v>
                </c:pt>
                <c:pt idx="193">
                  <c:v>3.1527075472637853</c:v>
                </c:pt>
                <c:pt idx="194">
                  <c:v>3.1143025652858078</c:v>
                </c:pt>
                <c:pt idx="195">
                  <c:v>3.0754858083795078</c:v>
                </c:pt>
                <c:pt idx="196">
                  <c:v>3.0362634061607783</c:v>
                </c:pt>
                <c:pt idx="197">
                  <c:v>2.9966415523016097</c:v>
                </c:pt>
                <c:pt idx="198">
                  <c:v>2.9566265035520378</c:v>
                </c:pt>
                <c:pt idx="199">
                  <c:v>2.9162245787521299</c:v>
                </c:pt>
                <c:pt idx="200">
                  <c:v>2.8754421578341653</c:v>
                </c:pt>
                <c:pt idx="201">
                  <c:v>2.8342856808151717</c:v>
                </c:pt>
                <c:pt idx="202">
                  <c:v>2.7927616467799719</c:v>
                </c:pt>
                <c:pt idx="203">
                  <c:v>2.7508766128549014</c:v>
                </c:pt>
                <c:pt idx="204">
                  <c:v>2.7086371931723638</c:v>
                </c:pt>
                <c:pt idx="205">
                  <c:v>2.6660500578263822</c:v>
                </c:pt>
                <c:pt idx="206">
                  <c:v>2.6231219318193131</c:v>
                </c:pt>
                <c:pt idx="207">
                  <c:v>2.5798595939998918</c:v>
                </c:pt>
                <c:pt idx="208">
                  <c:v>2.5362698759927733</c:v>
                </c:pt>
                <c:pt idx="209">
                  <c:v>2.4923596611197381</c:v>
                </c:pt>
                <c:pt idx="210">
                  <c:v>2.4481358833127382</c:v>
                </c:pt>
                <c:pt idx="211">
                  <c:v>2.4036055260189482</c:v>
                </c:pt>
                <c:pt idx="212">
                  <c:v>2.3587756210979971</c:v>
                </c:pt>
                <c:pt idx="213">
                  <c:v>2.3136532477115561</c:v>
                </c:pt>
                <c:pt idx="214">
                  <c:v>2.2682455312054581</c:v>
                </c:pt>
                <c:pt idx="215">
                  <c:v>2.2225596419845228</c:v>
                </c:pt>
                <c:pt idx="216">
                  <c:v>2.1766027943802655</c:v>
                </c:pt>
                <c:pt idx="217">
                  <c:v>2.1303822455116714</c:v>
                </c:pt>
                <c:pt idx="218">
                  <c:v>2.0839052941392131</c:v>
                </c:pt>
                <c:pt idx="219">
                  <c:v>2.0371792795122898</c:v>
                </c:pt>
                <c:pt idx="220">
                  <c:v>1.9902115802102762</c:v>
                </c:pt>
                <c:pt idx="221">
                  <c:v>1.9430096129773591</c:v>
                </c:pt>
                <c:pt idx="222">
                  <c:v>1.8955808315513467</c:v>
                </c:pt>
                <c:pt idx="223">
                  <c:v>1.8479327254866385</c:v>
                </c:pt>
                <c:pt idx="224">
                  <c:v>1.8000728189715365</c:v>
                </c:pt>
                <c:pt idx="225">
                  <c:v>1.7520086696400892</c:v>
                </c:pt>
                <c:pt idx="226">
                  <c:v>1.7037478673786528</c:v>
                </c:pt>
                <c:pt idx="227">
                  <c:v>1.6552980331273615</c:v>
                </c:pt>
                <c:pt idx="228">
                  <c:v>1.6066668176766923</c:v>
                </c:pt>
                <c:pt idx="229">
                  <c:v>1.5578619004593155</c:v>
                </c:pt>
                <c:pt idx="230">
                  <c:v>1.508890988337424</c:v>
                </c:pt>
                <c:pt idx="231">
                  <c:v>1.4597618143857309</c:v>
                </c:pt>
                <c:pt idx="232">
                  <c:v>1.4104821366703268</c:v>
                </c:pt>
                <c:pt idx="233">
                  <c:v>1.3610597370235911</c:v>
                </c:pt>
                <c:pt idx="234">
                  <c:v>1.3115024198153504</c:v>
                </c:pt>
                <c:pt idx="235">
                  <c:v>1.2618180107204786</c:v>
                </c:pt>
                <c:pt idx="236">
                  <c:v>1.2120143554831317</c:v>
                </c:pt>
                <c:pt idx="237">
                  <c:v>1.1620993186778144</c:v>
                </c:pt>
                <c:pt idx="238">
                  <c:v>1.1120807824674712</c:v>
                </c:pt>
                <c:pt idx="239">
                  <c:v>1.0619666453588033</c:v>
                </c:pt>
                <c:pt idx="240">
                  <c:v>1.0117648209550012</c:v>
                </c:pt>
                <c:pt idx="241">
                  <c:v>0.96148323670609659</c:v>
                </c:pt>
                <c:pt idx="242">
                  <c:v>0.9111298326571251</c:v>
                </c:pt>
                <c:pt idx="243">
                  <c:v>0.86071256019430109</c:v>
                </c:pt>
                <c:pt idx="244">
                  <c:v>0.81023938078940205</c:v>
                </c:pt>
                <c:pt idx="245">
                  <c:v>0.75971826474255977</c:v>
                </c:pt>
                <c:pt idx="246">
                  <c:v>0.70915718992365706</c:v>
                </c:pt>
                <c:pt idx="247">
                  <c:v>0.65856414051253076</c:v>
                </c:pt>
                <c:pt idx="248">
                  <c:v>0.60794710573817601</c:v>
                </c:pt>
                <c:pt idx="249">
                  <c:v>0.55731407861715487</c:v>
                </c:pt>
                <c:pt idx="250">
                  <c:v>0.50667305469140655</c:v>
                </c:pt>
                <c:pt idx="251">
                  <c:v>0.45603203076565818</c:v>
                </c:pt>
                <c:pt idx="252">
                  <c:v>0.4053990036446371</c:v>
                </c:pt>
                <c:pt idx="253">
                  <c:v>0.35478196887028235</c:v>
                </c:pt>
                <c:pt idx="254">
                  <c:v>0.30418891945915616</c:v>
                </c:pt>
                <c:pt idx="255">
                  <c:v>0.25362784464025362</c:v>
                </c:pt>
                <c:pt idx="256">
                  <c:v>0.20310672859341139</c:v>
                </c:pt>
                <c:pt idx="257">
                  <c:v>0.15263354918851252</c:v>
                </c:pt>
                <c:pt idx="258">
                  <c:v>0.10221627672568867</c:v>
                </c:pt>
                <c:pt idx="259">
                  <c:v>5.1862872676717353E-2</c:v>
                </c:pt>
                <c:pt idx="260">
                  <c:v>1.5812884278130213E-3</c:v>
                </c:pt>
                <c:pt idx="261">
                  <c:v>-4.8620535975988699E-2</c:v>
                </c:pt>
                <c:pt idx="262">
                  <c:v>-9.8734673084656444E-2</c:v>
                </c:pt>
                <c:pt idx="263">
                  <c:v>-0.14875320929499947</c:v>
                </c:pt>
                <c:pt idx="264">
                  <c:v>-0.19866824610031675</c:v>
                </c:pt>
                <c:pt idx="265">
                  <c:v>-0.24847190133766317</c:v>
                </c:pt>
                <c:pt idx="266">
                  <c:v>-0.29815631043253443</c:v>
                </c:pt>
                <c:pt idx="267">
                  <c:v>-0.34771362764077474</c:v>
                </c:pt>
                <c:pt idx="268">
                  <c:v>-0.39713602728751018</c:v>
                </c:pt>
                <c:pt idx="269">
                  <c:v>-0.44641570500291383</c:v>
                </c:pt>
                <c:pt idx="270">
                  <c:v>-0.4955448789546063</c:v>
                </c:pt>
                <c:pt idx="271">
                  <c:v>-0.54451579107649717</c:v>
                </c:pt>
                <c:pt idx="272">
                  <c:v>-0.59332070829387373</c:v>
                </c:pt>
                <c:pt idx="273">
                  <c:v>-0.64195192374454269</c:v>
                </c:pt>
                <c:pt idx="274">
                  <c:v>-0.69040175799583337</c:v>
                </c:pt>
                <c:pt idx="275">
                  <c:v>-0.73866256025726906</c:v>
                </c:pt>
                <c:pt idx="276">
                  <c:v>-0.78672670958871616</c:v>
                </c:pt>
                <c:pt idx="277">
                  <c:v>-0.83458661610381768</c:v>
                </c:pt>
                <c:pt idx="278">
                  <c:v>-0.88223472216852505</c:v>
                </c:pt>
                <c:pt idx="279">
                  <c:v>-0.92966350359453653</c:v>
                </c:pt>
                <c:pt idx="280">
                  <c:v>-0.97686547082745323</c:v>
                </c:pt>
                <c:pt idx="281">
                  <c:v>-1.0238331701294663</c:v>
                </c:pt>
                <c:pt idx="282">
                  <c:v>-1.0705591847563891</c:v>
                </c:pt>
                <c:pt idx="283">
                  <c:v>-1.1170361361288466</c:v>
                </c:pt>
                <c:pt idx="284">
                  <c:v>-1.1632566849974397</c:v>
                </c:pt>
                <c:pt idx="285">
                  <c:v>-1.2092135326016962</c:v>
                </c:pt>
                <c:pt idx="286">
                  <c:v>-1.2548994218226306</c:v>
                </c:pt>
                <c:pt idx="287">
                  <c:v>-1.3003071383287281</c:v>
                </c:pt>
                <c:pt idx="288">
                  <c:v>-1.3454295117151682</c:v>
                </c:pt>
                <c:pt idx="289">
                  <c:v>-1.3902594166361184</c:v>
                </c:pt>
                <c:pt idx="290">
                  <c:v>-1.4347897739299076</c:v>
                </c:pt>
                <c:pt idx="291">
                  <c:v>-1.4790135517369065</c:v>
                </c:pt>
                <c:pt idx="292">
                  <c:v>-1.5229237666099404</c:v>
                </c:pt>
                <c:pt idx="293">
                  <c:v>-1.5665134846170585</c:v>
                </c:pt>
                <c:pt idx="294">
                  <c:v>-1.6097758224364789</c:v>
                </c:pt>
                <c:pt idx="295">
                  <c:v>-1.6527039484435466</c:v>
                </c:pt>
                <c:pt idx="296">
                  <c:v>-1.6952910837895279</c:v>
                </c:pt>
                <c:pt idx="297">
                  <c:v>-1.7375305034720641</c:v>
                </c:pt>
                <c:pt idx="298">
                  <c:v>-1.7794155373971332</c:v>
                </c:pt>
                <c:pt idx="299">
                  <c:v>-1.8209395714323326</c:v>
                </c:pt>
                <c:pt idx="300">
                  <c:v>-1.8620960484513249</c:v>
                </c:pt>
                <c:pt idx="301">
                  <c:v>-1.9028784693692886</c:v>
                </c:pt>
                <c:pt idx="302">
                  <c:v>-1.9432803941691956</c:v>
                </c:pt>
                <c:pt idx="303">
                  <c:v>-1.9832954429187661</c:v>
                </c:pt>
                <c:pt idx="304">
                  <c:v>-2.0229172967779334</c:v>
                </c:pt>
                <c:pt idx="305">
                  <c:v>-2.0621396989966621</c:v>
                </c:pt>
                <c:pt idx="306">
                  <c:v>-2.1009564559029612</c:v>
                </c:pt>
                <c:pt idx="307">
                  <c:v>-2.1393614378809374</c:v>
                </c:pt>
                <c:pt idx="308">
                  <c:v>-2.1773485803387311</c:v>
                </c:pt>
                <c:pt idx="309">
                  <c:v>-2.2149118846661877</c:v>
                </c:pt>
                <c:pt idx="310">
                  <c:v>-2.2520454191821067</c:v>
                </c:pt>
                <c:pt idx="311">
                  <c:v>-2.2887433200709215</c:v>
                </c:pt>
                <c:pt idx="312">
                  <c:v>-2.3249997923086667</c:v>
                </c:pt>
                <c:pt idx="313">
                  <c:v>-2.3608091105780775</c:v>
                </c:pt>
                <c:pt idx="314">
                  <c:v>-2.3961656201726846</c:v>
                </c:pt>
                <c:pt idx="315">
                  <c:v>-2.4310637378897573</c:v>
                </c:pt>
                <c:pt idx="316">
                  <c:v>-2.4654979529119561</c:v>
                </c:pt>
                <c:pt idx="317">
                  <c:v>-2.4994628276775548</c:v>
                </c:pt>
                <c:pt idx="318">
                  <c:v>-2.5329529987390944</c:v>
                </c:pt>
                <c:pt idx="319">
                  <c:v>-2.5659631776103349</c:v>
                </c:pt>
                <c:pt idx="320">
                  <c:v>-2.5984881516013654</c:v>
                </c:pt>
                <c:pt idx="321">
                  <c:v>-2.6305227846417516</c:v>
                </c:pt>
                <c:pt idx="322">
                  <c:v>-2.6620620180915791</c:v>
                </c:pt>
                <c:pt idx="323">
                  <c:v>-2.6931008715402722</c:v>
                </c:pt>
                <c:pt idx="324">
                  <c:v>-2.7236344435930571</c:v>
                </c:pt>
                <c:pt idx="325">
                  <c:v>-2.7536579126449499</c:v>
                </c:pt>
                <c:pt idx="326">
                  <c:v>-2.7831665376421451</c:v>
                </c:pt>
                <c:pt idx="327">
                  <c:v>-2.8121556588306804</c:v>
                </c:pt>
                <c:pt idx="328">
                  <c:v>-2.8406206984922675</c:v>
                </c:pt>
                <c:pt idx="329">
                  <c:v>-2.8685571616671663</c:v>
                </c:pt>
                <c:pt idx="330">
                  <c:v>-2.8959606368639923</c:v>
                </c:pt>
                <c:pt idx="331">
                  <c:v>-2.9228267967563406</c:v>
                </c:pt>
                <c:pt idx="332">
                  <c:v>-2.9491513988661224</c:v>
                </c:pt>
                <c:pt idx="333">
                  <c:v>-2.9749302862334988</c:v>
                </c:pt>
                <c:pt idx="334">
                  <c:v>-3.0001593880733171</c:v>
                </c:pt>
                <c:pt idx="335">
                  <c:v>-3.0248347204179313</c:v>
                </c:pt>
                <c:pt idx="336">
                  <c:v>-3.0489523867463189</c:v>
                </c:pt>
                <c:pt idx="337">
                  <c:v>-3.0725085785993858</c:v>
                </c:pt>
                <c:pt idx="338">
                  <c:v>-3.0954995761813664</c:v>
                </c:pt>
                <c:pt idx="339">
                  <c:v>-3.117921748947222</c:v>
                </c:pt>
                <c:pt idx="340">
                  <c:v>-3.1397715561759472</c:v>
                </c:pt>
                <c:pt idx="341">
                  <c:v>-3.1610455475296892</c:v>
                </c:pt>
                <c:pt idx="342">
                  <c:v>-3.1817403635985984</c:v>
                </c:pt>
                <c:pt idx="343">
                  <c:v>-3.2018527364313143</c:v>
                </c:pt>
                <c:pt idx="344">
                  <c:v>-3.2213794900510169</c:v>
                </c:pt>
                <c:pt idx="345">
                  <c:v>-3.2403175409569487</c:v>
                </c:pt>
                <c:pt idx="346">
                  <c:v>-3.258663898611335</c:v>
                </c:pt>
                <c:pt idx="347">
                  <c:v>-3.2764156659116233</c:v>
                </c:pt>
                <c:pt idx="348">
                  <c:v>-3.2935700396479732</c:v>
                </c:pt>
                <c:pt idx="349">
                  <c:v>-3.3101243109459113</c:v>
                </c:pt>
                <c:pt idx="350">
                  <c:v>-3.3260758656940963</c:v>
                </c:pt>
                <c:pt idx="351">
                  <c:v>-3.3414221849571177</c:v>
                </c:pt>
                <c:pt idx="352">
                  <c:v>-3.3561608453732634</c:v>
                </c:pt>
                <c:pt idx="353">
                  <c:v>-3.3702895195371974</c:v>
                </c:pt>
                <c:pt idx="354">
                  <c:v>-3.3838059763674844</c:v>
                </c:pt>
                <c:pt idx="355">
                  <c:v>-3.3967080814589043</c:v>
                </c:pt>
                <c:pt idx="356">
                  <c:v>-3.4089937974194959</c:v>
                </c:pt>
                <c:pt idx="357">
                  <c:v>-3.4206611841922894</c:v>
                </c:pt>
                <c:pt idx="358">
                  <c:v>-3.4317083993616597</c:v>
                </c:pt>
                <c:pt idx="359">
                  <c:v>-3.4421336984442696</c:v>
                </c:pt>
                <c:pt idx="360">
                  <c:v>-3.4519354351645384</c:v>
                </c:pt>
                <c:pt idx="361">
                  <c:v>-3.4611120617146143</c:v>
                </c:pt>
                <c:pt idx="362">
                  <c:v>-3.469662128998785</c:v>
                </c:pt>
                <c:pt idx="363">
                  <c:v>-3.4775842868623115</c:v>
                </c:pt>
                <c:pt idx="364">
                  <c:v>-3.4848772843046296</c:v>
                </c:pt>
                <c:pt idx="365">
                  <c:v>-3.4915399696769014</c:v>
                </c:pt>
                <c:pt idx="366">
                  <c:v>-3.4975712908638692</c:v>
                </c:pt>
                <c:pt idx="367">
                  <c:v>-3.5029702954500013</c:v>
                </c:pt>
                <c:pt idx="368">
                  <c:v>-3.5077361308698856</c:v>
                </c:pt>
                <c:pt idx="369">
                  <c:v>-3.5118680445428621</c:v>
                </c:pt>
                <c:pt idx="370">
                  <c:v>-3.5153653839918628</c:v>
                </c:pt>
                <c:pt idx="371">
                  <c:v>-3.5182275969464469</c:v>
                </c:pt>
                <c:pt idx="372">
                  <c:v>-3.5204542314300089</c:v>
                </c:pt>
                <c:pt idx="373">
                  <c:v>-3.5220449358311519</c:v>
                </c:pt>
                <c:pt idx="374">
                  <c:v>-3.5229994589592111</c:v>
                </c:pt>
                <c:pt idx="375">
                  <c:v>-3.5233176500839183</c:v>
                </c:pt>
                <c:pt idx="376">
                  <c:v>-3.5229994589592075</c:v>
                </c:pt>
                <c:pt idx="377">
                  <c:v>-3.5220449358311456</c:v>
                </c:pt>
                <c:pt idx="378">
                  <c:v>-3.52045423143</c:v>
                </c:pt>
                <c:pt idx="379">
                  <c:v>-3.5182275969464345</c:v>
                </c:pt>
                <c:pt idx="380">
                  <c:v>-3.5153653839918468</c:v>
                </c:pt>
                <c:pt idx="381">
                  <c:v>-3.5118680445428434</c:v>
                </c:pt>
                <c:pt idx="382">
                  <c:v>-3.5077361308698634</c:v>
                </c:pt>
                <c:pt idx="383">
                  <c:v>-3.5029702954499764</c:v>
                </c:pt>
                <c:pt idx="384">
                  <c:v>-3.4975712908638417</c:v>
                </c:pt>
                <c:pt idx="385">
                  <c:v>-3.4915399696768703</c:v>
                </c:pt>
                <c:pt idx="386">
                  <c:v>-3.4848772843045954</c:v>
                </c:pt>
                <c:pt idx="387">
                  <c:v>-3.4775842868622737</c:v>
                </c:pt>
                <c:pt idx="388">
                  <c:v>-3.4696621289987446</c:v>
                </c:pt>
                <c:pt idx="389">
                  <c:v>-3.4611120617145703</c:v>
                </c:pt>
                <c:pt idx="390">
                  <c:v>-3.4519354351644922</c:v>
                </c:pt>
                <c:pt idx="391">
                  <c:v>-3.4421336984442195</c:v>
                </c:pt>
                <c:pt idx="392">
                  <c:v>-3.4317083993616069</c:v>
                </c:pt>
                <c:pt idx="393">
                  <c:v>-3.4206611841922334</c:v>
                </c:pt>
                <c:pt idx="394">
                  <c:v>-3.4089937974194373</c:v>
                </c:pt>
                <c:pt idx="395">
                  <c:v>-3.3967080814588422</c:v>
                </c:pt>
                <c:pt idx="396">
                  <c:v>-3.3838059763674195</c:v>
                </c:pt>
                <c:pt idx="397">
                  <c:v>-3.3702895195371294</c:v>
                </c:pt>
                <c:pt idx="398">
                  <c:v>-3.3561608453731919</c:v>
                </c:pt>
                <c:pt idx="399">
                  <c:v>-3.3414221849570436</c:v>
                </c:pt>
                <c:pt idx="400">
                  <c:v>-3.3260758656940195</c:v>
                </c:pt>
                <c:pt idx="401">
                  <c:v>-3.3101243109458314</c:v>
                </c:pt>
                <c:pt idx="402">
                  <c:v>-3.2935700396478902</c:v>
                </c:pt>
                <c:pt idx="403">
                  <c:v>-3.2764156659115375</c:v>
                </c:pt>
                <c:pt idx="404">
                  <c:v>-3.2586638986112457</c:v>
                </c:pt>
                <c:pt idx="405">
                  <c:v>-3.2403175409568568</c:v>
                </c:pt>
                <c:pt idx="406">
                  <c:v>-3.2213794900509223</c:v>
                </c:pt>
                <c:pt idx="407">
                  <c:v>-3.2018527364312166</c:v>
                </c:pt>
                <c:pt idx="408">
                  <c:v>-3.1817403635984975</c:v>
                </c:pt>
                <c:pt idx="409">
                  <c:v>-3.1610455475295862</c:v>
                </c:pt>
                <c:pt idx="410">
                  <c:v>-3.139771556175841</c:v>
                </c:pt>
                <c:pt idx="411">
                  <c:v>-3.1179217489471132</c:v>
                </c:pt>
                <c:pt idx="412">
                  <c:v>-3.0954995761812545</c:v>
                </c:pt>
                <c:pt idx="413">
                  <c:v>-3.0725085785992712</c:v>
                </c:pt>
                <c:pt idx="414">
                  <c:v>-3.0489523867462016</c:v>
                </c:pt>
                <c:pt idx="415">
                  <c:v>-3.0248347204178114</c:v>
                </c:pt>
                <c:pt idx="416">
                  <c:v>-3.000159388073194</c:v>
                </c:pt>
                <c:pt idx="417">
                  <c:v>-2.9749302862333735</c:v>
                </c:pt>
                <c:pt idx="418">
                  <c:v>-2.9491513988659941</c:v>
                </c:pt>
                <c:pt idx="419">
                  <c:v>-2.92282679675621</c:v>
                </c:pt>
                <c:pt idx="420">
                  <c:v>-2.8959606368638591</c:v>
                </c:pt>
                <c:pt idx="421">
                  <c:v>-2.86855716166703</c:v>
                </c:pt>
                <c:pt idx="422">
                  <c:v>-2.8406206984921285</c:v>
                </c:pt>
                <c:pt idx="423">
                  <c:v>-2.8121556588305388</c:v>
                </c:pt>
                <c:pt idx="424">
                  <c:v>-2.7831665376420012</c:v>
                </c:pt>
                <c:pt idx="425">
                  <c:v>-2.7536579126448033</c:v>
                </c:pt>
                <c:pt idx="426">
                  <c:v>-2.7236344435929079</c:v>
                </c:pt>
                <c:pt idx="427">
                  <c:v>-2.6931008715401203</c:v>
                </c:pt>
                <c:pt idx="428">
                  <c:v>-2.6620620180914254</c:v>
                </c:pt>
                <c:pt idx="429">
                  <c:v>-2.6305227846415953</c:v>
                </c:pt>
                <c:pt idx="430">
                  <c:v>-2.5984881516012068</c:v>
                </c:pt>
                <c:pt idx="431">
                  <c:v>-2.5659631776101737</c:v>
                </c:pt>
                <c:pt idx="432">
                  <c:v>-2.532952998738931</c:v>
                </c:pt>
                <c:pt idx="433">
                  <c:v>-2.4994628276773887</c:v>
                </c:pt>
                <c:pt idx="434">
                  <c:v>-2.4654979529117877</c:v>
                </c:pt>
                <c:pt idx="435">
                  <c:v>-2.4310637378895867</c:v>
                </c:pt>
                <c:pt idx="436">
                  <c:v>-2.3961656201725119</c:v>
                </c:pt>
                <c:pt idx="437">
                  <c:v>-2.3608091105779025</c:v>
                </c:pt>
                <c:pt idx="438">
                  <c:v>-2.3249997923084895</c:v>
                </c:pt>
                <c:pt idx="439">
                  <c:v>-2.2887433200707421</c:v>
                </c:pt>
                <c:pt idx="440">
                  <c:v>-2.252045419181925</c:v>
                </c:pt>
                <c:pt idx="441">
                  <c:v>-2.2149118846660043</c:v>
                </c:pt>
                <c:pt idx="442">
                  <c:v>-2.1773485803385451</c:v>
                </c:pt>
                <c:pt idx="443">
                  <c:v>-2.1393614378807491</c:v>
                </c:pt>
                <c:pt idx="444">
                  <c:v>-2.1009564559027711</c:v>
                </c:pt>
                <c:pt idx="445">
                  <c:v>-2.0621396989964702</c:v>
                </c:pt>
                <c:pt idx="446">
                  <c:v>-2.0229172967777398</c:v>
                </c:pt>
                <c:pt idx="447">
                  <c:v>-1.9832954429185699</c:v>
                </c:pt>
                <c:pt idx="448">
                  <c:v>-1.943280394168998</c:v>
                </c:pt>
                <c:pt idx="449">
                  <c:v>-1.9028784693690888</c:v>
                </c:pt>
                <c:pt idx="450">
                  <c:v>-1.8620960484511233</c:v>
                </c:pt>
                <c:pt idx="451">
                  <c:v>-1.8209395714321288</c:v>
                </c:pt>
                <c:pt idx="452">
                  <c:v>-1.7794155373969285</c:v>
                </c:pt>
                <c:pt idx="453">
                  <c:v>-1.7375305034718567</c:v>
                </c:pt>
                <c:pt idx="454">
                  <c:v>-1.6952910837893187</c:v>
                </c:pt>
                <c:pt idx="455">
                  <c:v>-1.6527039484433366</c:v>
                </c:pt>
                <c:pt idx="456">
                  <c:v>-1.6097758224362666</c:v>
                </c:pt>
                <c:pt idx="457">
                  <c:v>-1.5665134846168445</c:v>
                </c:pt>
                <c:pt idx="458">
                  <c:v>-1.5229237666097251</c:v>
                </c:pt>
                <c:pt idx="459">
                  <c:v>-1.4790135517366894</c:v>
                </c:pt>
                <c:pt idx="460">
                  <c:v>-1.4347897739296895</c:v>
                </c:pt>
                <c:pt idx="461">
                  <c:v>-1.390259416635899</c:v>
                </c:pt>
                <c:pt idx="462">
                  <c:v>-1.3454295117149471</c:v>
                </c:pt>
                <c:pt idx="463">
                  <c:v>-1.3003071383285052</c:v>
                </c:pt>
                <c:pt idx="464">
                  <c:v>-1.2548994218224068</c:v>
                </c:pt>
                <c:pt idx="465">
                  <c:v>-1.2092135326014706</c:v>
                </c:pt>
                <c:pt idx="466">
                  <c:v>-1.1632566849972128</c:v>
                </c:pt>
                <c:pt idx="467">
                  <c:v>-1.1170361361286187</c:v>
                </c:pt>
                <c:pt idx="468">
                  <c:v>-1.0705591847561595</c:v>
                </c:pt>
                <c:pt idx="469">
                  <c:v>-1.0238331701292358</c:v>
                </c:pt>
                <c:pt idx="470">
                  <c:v>-0.97686547082722142</c:v>
                </c:pt>
                <c:pt idx="471">
                  <c:v>-0.92966350359430383</c:v>
                </c:pt>
                <c:pt idx="472">
                  <c:v>-0.88223472216829102</c:v>
                </c:pt>
                <c:pt idx="473">
                  <c:v>-0.83458661610358276</c:v>
                </c:pt>
                <c:pt idx="474">
                  <c:v>-0.78672670958848034</c:v>
                </c:pt>
                <c:pt idx="475">
                  <c:v>-0.73866256025703214</c:v>
                </c:pt>
                <c:pt idx="476">
                  <c:v>-0.69040175799559556</c:v>
                </c:pt>
                <c:pt idx="477">
                  <c:v>-0.64195192374430399</c:v>
                </c:pt>
                <c:pt idx="478">
                  <c:v>-0.59332070829363415</c:v>
                </c:pt>
                <c:pt idx="479">
                  <c:v>-0.54451579107625692</c:v>
                </c:pt>
                <c:pt idx="480">
                  <c:v>-0.49554487895436516</c:v>
                </c:pt>
                <c:pt idx="481">
                  <c:v>-0.44641570500267191</c:v>
                </c:pt>
                <c:pt idx="482">
                  <c:v>-0.39713602728726749</c:v>
                </c:pt>
                <c:pt idx="483">
                  <c:v>-0.34771362764053138</c:v>
                </c:pt>
                <c:pt idx="484">
                  <c:v>-0.29815631043229052</c:v>
                </c:pt>
                <c:pt idx="485">
                  <c:v>-0.24847190133741837</c:v>
                </c:pt>
                <c:pt idx="486">
                  <c:v>-0.1986682461000715</c:v>
                </c:pt>
                <c:pt idx="487">
                  <c:v>-0.14875320929475377</c:v>
                </c:pt>
                <c:pt idx="488">
                  <c:v>-9.8734673084410307E-2</c:v>
                </c:pt>
                <c:pt idx="489">
                  <c:v>-4.8620535975742007E-2</c:v>
                </c:pt>
                <c:pt idx="490">
                  <c:v>1.5812884280601569E-3</c:v>
                </c:pt>
                <c:pt idx="491">
                  <c:v>5.1862872676964822E-2</c:v>
                </c:pt>
                <c:pt idx="492">
                  <c:v>0.10221627672593647</c:v>
                </c:pt>
                <c:pt idx="493">
                  <c:v>0.1526335491887606</c:v>
                </c:pt>
                <c:pt idx="494">
                  <c:v>0.20310672859365975</c:v>
                </c:pt>
                <c:pt idx="495">
                  <c:v>0.25362784464050225</c:v>
                </c:pt>
                <c:pt idx="496">
                  <c:v>0.30418891945940485</c:v>
                </c:pt>
                <c:pt idx="497">
                  <c:v>0.35478196887053126</c:v>
                </c:pt>
                <c:pt idx="498">
                  <c:v>0.40539900364488612</c:v>
                </c:pt>
                <c:pt idx="499">
                  <c:v>0.45603203076590726</c:v>
                </c:pt>
                <c:pt idx="500">
                  <c:v>0.50667305469165558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57-41D6-9357-8C7B439C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27080"/>
        <c:axId val="1"/>
      </c:scatterChart>
      <c:valAx>
        <c:axId val="343827080"/>
        <c:scaling>
          <c:orientation val="minMax"/>
          <c:max val="6"/>
          <c:min val="-6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"/>
          <c:min val="-6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3827080"/>
        <c:crosses val="autoZero"/>
        <c:crossBetween val="midCat"/>
      </c:valAx>
      <c:spPr>
        <a:solidFill>
          <a:srgbClr val="FFFF00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Resíduos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'Fir não linear Círculo'!$G$19:$G$52</c:f>
              <c:numCache>
                <c:formatCode>General</c:formatCode>
                <c:ptCount val="34"/>
                <c:pt idx="0">
                  <c:v>0</c:v>
                </c:pt>
                <c:pt idx="1">
                  <c:v>0.18479956785822313</c:v>
                </c:pt>
                <c:pt idx="2">
                  <c:v>0.36959913571644626</c:v>
                </c:pt>
                <c:pt idx="3">
                  <c:v>0.55439870357466936</c:v>
                </c:pt>
                <c:pt idx="4">
                  <c:v>0.73919827143289252</c:v>
                </c:pt>
                <c:pt idx="5">
                  <c:v>0.92399783929111567</c:v>
                </c:pt>
                <c:pt idx="6">
                  <c:v>1.1087974071493387</c:v>
                </c:pt>
                <c:pt idx="7">
                  <c:v>1.2935969750075618</c:v>
                </c:pt>
                <c:pt idx="8">
                  <c:v>1.4783965428657848</c:v>
                </c:pt>
                <c:pt idx="9">
                  <c:v>1.6631961107240079</c:v>
                </c:pt>
                <c:pt idx="10">
                  <c:v>1.8479956785822309</c:v>
                </c:pt>
                <c:pt idx="11">
                  <c:v>2.032795246440454</c:v>
                </c:pt>
                <c:pt idx="12">
                  <c:v>2.217594814298677</c:v>
                </c:pt>
                <c:pt idx="13">
                  <c:v>2.4023943821569</c:v>
                </c:pt>
                <c:pt idx="14">
                  <c:v>2.5871939500151231</c:v>
                </c:pt>
                <c:pt idx="15">
                  <c:v>2.7719935178733461</c:v>
                </c:pt>
                <c:pt idx="16">
                  <c:v>2.9567930857315692</c:v>
                </c:pt>
                <c:pt idx="17">
                  <c:v>3.1415926535897922</c:v>
                </c:pt>
                <c:pt idx="18">
                  <c:v>3.3263922214480153</c:v>
                </c:pt>
                <c:pt idx="19">
                  <c:v>3.5111917893062383</c:v>
                </c:pt>
                <c:pt idx="20">
                  <c:v>3.6959913571644614</c:v>
                </c:pt>
                <c:pt idx="21">
                  <c:v>3.8807909250226844</c:v>
                </c:pt>
                <c:pt idx="22">
                  <c:v>4.0655904928809079</c:v>
                </c:pt>
                <c:pt idx="23">
                  <c:v>4.2503900607391314</c:v>
                </c:pt>
                <c:pt idx="24">
                  <c:v>4.4351896285973549</c:v>
                </c:pt>
                <c:pt idx="25">
                  <c:v>4.6199891964555784</c:v>
                </c:pt>
                <c:pt idx="26">
                  <c:v>4.8047887643138019</c:v>
                </c:pt>
                <c:pt idx="27">
                  <c:v>4.9895883321720254</c:v>
                </c:pt>
                <c:pt idx="28">
                  <c:v>5.1743879000302488</c:v>
                </c:pt>
                <c:pt idx="29">
                  <c:v>5.3591874678884723</c:v>
                </c:pt>
                <c:pt idx="30">
                  <c:v>5.5439870357466958</c:v>
                </c:pt>
                <c:pt idx="31">
                  <c:v>5.7287866036049193</c:v>
                </c:pt>
                <c:pt idx="32">
                  <c:v>5.9135861714631428</c:v>
                </c:pt>
                <c:pt idx="33">
                  <c:v>6.0983857393213663</c:v>
                </c:pt>
              </c:numCache>
            </c:numRef>
          </c:xVal>
          <c:yVal>
            <c:numRef>
              <c:f>'Fir não linear Círculo'!$J$19:$J$52</c:f>
              <c:numCache>
                <c:formatCode>General</c:formatCode>
                <c:ptCount val="34"/>
                <c:pt idx="0">
                  <c:v>0.16459029784519963</c:v>
                </c:pt>
                <c:pt idx="1">
                  <c:v>0.26526770793866117</c:v>
                </c:pt>
                <c:pt idx="2">
                  <c:v>-0.12305948460901028</c:v>
                </c:pt>
                <c:pt idx="3">
                  <c:v>-6.1256083071949963E-2</c:v>
                </c:pt>
                <c:pt idx="4">
                  <c:v>0.32088490798643932</c:v>
                </c:pt>
                <c:pt idx="5">
                  <c:v>-0.2242576177858755</c:v>
                </c:pt>
                <c:pt idx="6">
                  <c:v>0.12053844574725137</c:v>
                </c:pt>
                <c:pt idx="7">
                  <c:v>0.13967380295416643</c:v>
                </c:pt>
                <c:pt idx="8">
                  <c:v>-0.36631966912593672</c:v>
                </c:pt>
                <c:pt idx="9">
                  <c:v>0.13917313333977344</c:v>
                </c:pt>
                <c:pt idx="10">
                  <c:v>-5.3652139875612015E-2</c:v>
                </c:pt>
                <c:pt idx="11">
                  <c:v>-0.14179811950735122</c:v>
                </c:pt>
                <c:pt idx="12">
                  <c:v>-0.16348964923820919</c:v>
                </c:pt>
                <c:pt idx="13">
                  <c:v>-2.3182224644289207E-3</c:v>
                </c:pt>
                <c:pt idx="14">
                  <c:v>0.22366040471588455</c:v>
                </c:pt>
                <c:pt idx="15">
                  <c:v>-0.23616759174605972</c:v>
                </c:pt>
                <c:pt idx="16">
                  <c:v>0.16123994108567885</c:v>
                </c:pt>
                <c:pt idx="17">
                  <c:v>-7.0539676187966194E-3</c:v>
                </c:pt>
                <c:pt idx="18">
                  <c:v>0.1011319084382567</c:v>
                </c:pt>
                <c:pt idx="19">
                  <c:v>0.3382592512186795</c:v>
                </c:pt>
                <c:pt idx="20">
                  <c:v>4.0099869319708326E-2</c:v>
                </c:pt>
                <c:pt idx="21">
                  <c:v>-0.33707669505347315</c:v>
                </c:pt>
                <c:pt idx="22">
                  <c:v>0.1289658425790412</c:v>
                </c:pt>
                <c:pt idx="23">
                  <c:v>-0.26009267178975026</c:v>
                </c:pt>
                <c:pt idx="24">
                  <c:v>0.21668248382796573</c:v>
                </c:pt>
                <c:pt idx="25">
                  <c:v>-7.1080659153561765E-2</c:v>
                </c:pt>
                <c:pt idx="26">
                  <c:v>4.3039295121147347E-2</c:v>
                </c:pt>
                <c:pt idx="27">
                  <c:v>0.18549321648845485</c:v>
                </c:pt>
                <c:pt idx="28">
                  <c:v>-0.28417560821983345</c:v>
                </c:pt>
                <c:pt idx="29">
                  <c:v>-0.16125467621862333</c:v>
                </c:pt>
                <c:pt idx="30">
                  <c:v>-0.1027743170152271</c:v>
                </c:pt>
                <c:pt idx="31">
                  <c:v>2.2748499535385491E-4</c:v>
                </c:pt>
                <c:pt idx="32">
                  <c:v>0.23632933919829036</c:v>
                </c:pt>
                <c:pt idx="33">
                  <c:v>-0.22942921276419126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0-4ECB-86D6-4758DD9B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954680"/>
        <c:axId val="488954024"/>
      </c:scatterChart>
      <c:valAx>
        <c:axId val="48895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954024"/>
        <c:crosses val="autoZero"/>
        <c:crossBetween val="midCat"/>
      </c:valAx>
      <c:valAx>
        <c:axId val="488954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95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'Regressão Linear'!$D$13:$D$42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'Regressão Linear'!$E$13:$E$42</c:f>
              <c:numCache>
                <c:formatCode>General</c:formatCode>
                <c:ptCount val="30"/>
                <c:pt idx="0">
                  <c:v>3.1247654914251703</c:v>
                </c:pt>
                <c:pt idx="1">
                  <c:v>5.6330110457722373</c:v>
                </c:pt>
                <c:pt idx="2">
                  <c:v>6.4258374950405175</c:v>
                </c:pt>
                <c:pt idx="3">
                  <c:v>4.2829248873802719</c:v>
                </c:pt>
                <c:pt idx="4">
                  <c:v>7.9062761729064084</c:v>
                </c:pt>
                <c:pt idx="5">
                  <c:v>6.3879058551728898</c:v>
                </c:pt>
                <c:pt idx="6">
                  <c:v>8.5289081194485696</c:v>
                </c:pt>
                <c:pt idx="7">
                  <c:v>12.884391516064872</c:v>
                </c:pt>
                <c:pt idx="8">
                  <c:v>17.163884837323508</c:v>
                </c:pt>
                <c:pt idx="9">
                  <c:v>19.630130251719216</c:v>
                </c:pt>
                <c:pt idx="10">
                  <c:v>25.910718768329474</c:v>
                </c:pt>
                <c:pt idx="11">
                  <c:v>30.705337351153151</c:v>
                </c:pt>
                <c:pt idx="12">
                  <c:v>42.543053899672564</c:v>
                </c:pt>
                <c:pt idx="13">
                  <c:v>57.546322775128665</c:v>
                </c:pt>
                <c:pt idx="14">
                  <c:v>61.098284378334334</c:v>
                </c:pt>
                <c:pt idx="15">
                  <c:v>60.090938641141491</c:v>
                </c:pt>
                <c:pt idx="16">
                  <c:v>55.215957799722489</c:v>
                </c:pt>
                <c:pt idx="17">
                  <c:v>50.988107023326876</c:v>
                </c:pt>
                <c:pt idx="18">
                  <c:v>52.390882644999941</c:v>
                </c:pt>
                <c:pt idx="19">
                  <c:v>51.748403833267552</c:v>
                </c:pt>
                <c:pt idx="20">
                  <c:v>55.737992648511991</c:v>
                </c:pt>
                <c:pt idx="21">
                  <c:v>63.806133732921495</c:v>
                </c:pt>
                <c:pt idx="22">
                  <c:v>65.085962787743426</c:v>
                </c:pt>
                <c:pt idx="23">
                  <c:v>70.799747500881196</c:v>
                </c:pt>
                <c:pt idx="24">
                  <c:v>75.190973542020217</c:v>
                </c:pt>
                <c:pt idx="25">
                  <c:v>82.68073879812853</c:v>
                </c:pt>
                <c:pt idx="26">
                  <c:v>89.697795891138057</c:v>
                </c:pt>
                <c:pt idx="27">
                  <c:v>96.850639134655111</c:v>
                </c:pt>
                <c:pt idx="28">
                  <c:v>101.47635498555002</c:v>
                </c:pt>
                <c:pt idx="29">
                  <c:v>105.24407173090242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7A-4F53-A82A-824FE859C3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'Regressão Linear'!$S$21:$S$321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xVal>
          <c:yVal>
            <c:numRef>
              <c:f>'Regressão Linear'!$T$21:$T$321</c:f>
              <c:numCache>
                <c:formatCode>General</c:formatCode>
                <c:ptCount val="301"/>
                <c:pt idx="0">
                  <c:v>3.2035230724145851</c:v>
                </c:pt>
                <c:pt idx="1">
                  <c:v>3.2377402270239006</c:v>
                </c:pt>
                <c:pt idx="2">
                  <c:v>3.2740489155811283</c:v>
                </c:pt>
                <c:pt idx="3">
                  <c:v>3.3124491380878114</c:v>
                </c:pt>
                <c:pt idx="4">
                  <c:v>3.3529408945461405</c:v>
                </c:pt>
                <c:pt idx="5">
                  <c:v>3.3955241849592093</c:v>
                </c:pt>
                <c:pt idx="6">
                  <c:v>3.4401990093313808</c:v>
                </c:pt>
                <c:pt idx="7">
                  <c:v>3.4869653676687888</c:v>
                </c:pt>
                <c:pt idx="8">
                  <c:v>3.5358232599800337</c:v>
                </c:pt>
                <c:pt idx="9">
                  <c:v>3.5867726862771452</c:v>
                </c:pt>
                <c:pt idx="10">
                  <c:v>3.6398136465769007</c:v>
                </c:pt>
                <c:pt idx="11">
                  <c:v>3.6949461409026405</c:v>
                </c:pt>
                <c:pt idx="12">
                  <c:v>3.752170169286746</c:v>
                </c:pt>
                <c:pt idx="13">
                  <c:v>3.8114857317740221</c:v>
                </c:pt>
                <c:pt idx="14">
                  <c:v>3.8728928284263002</c:v>
                </c:pt>
                <c:pt idx="15">
                  <c:v>3.9363914593286768</c:v>
                </c:pt>
                <c:pt idx="16">
                  <c:v>4.0019816245979571</c:v>
                </c:pt>
                <c:pt idx="17">
                  <c:v>4.0696633243940363</c:v>
                </c:pt>
                <c:pt idx="18">
                  <c:v>4.1394365589352109</c:v>
                </c:pt>
                <c:pt idx="19">
                  <c:v>4.211301328518708</c:v>
                </c:pt>
                <c:pt idx="20">
                  <c:v>4.2852576335481354</c:v>
                </c:pt>
                <c:pt idx="21">
                  <c:v>4.3613054745700763</c:v>
                </c:pt>
                <c:pt idx="22">
                  <c:v>4.4394448523227439</c:v>
                </c:pt>
                <c:pt idx="23">
                  <c:v>4.5196757678004671</c:v>
                </c:pt>
                <c:pt idx="24">
                  <c:v>4.601998222338926</c:v>
                </c:pt>
                <c:pt idx="25">
                  <c:v>4.6864122177274714</c:v>
                </c:pt>
                <c:pt idx="26">
                  <c:v>4.7729177563567147</c:v>
                </c:pt>
                <c:pt idx="27">
                  <c:v>4.8615148414118767</c:v>
                </c:pt>
                <c:pt idx="28">
                  <c:v>4.9522034771253516</c:v>
                </c:pt>
                <c:pt idx="29">
                  <c:v>5.044983669105644</c:v>
                </c:pt>
                <c:pt idx="30">
                  <c:v>5.1398554247644901</c:v>
                </c:pt>
                <c:pt idx="31">
                  <c:v>5.2368187538698345</c:v>
                </c:pt>
                <c:pt idx="32">
                  <c:v>5.3358736692595823</c:v>
                </c:pt>
                <c:pt idx="33">
                  <c:v>5.4370201877601376</c:v>
                </c:pt>
                <c:pt idx="34">
                  <c:v>5.5402583313648828</c:v>
                </c:pt>
                <c:pt idx="35">
                  <c:v>5.6455881287416121</c:v>
                </c:pt>
                <c:pt idx="36">
                  <c:v>5.7530096171548504</c:v>
                </c:pt>
                <c:pt idx="37">
                  <c:v>5.8625228449097611</c:v>
                </c:pt>
                <c:pt idx="38">
                  <c:v>5.9741278744496258</c:v>
                </c:pt>
                <c:pt idx="39">
                  <c:v>6.087824786269544</c:v>
                </c:pt>
                <c:pt idx="40">
                  <c:v>6.2036136838460978</c:v>
                </c:pt>
                <c:pt idx="41">
                  <c:v>6.3214946998273245</c:v>
                </c:pt>
                <c:pt idx="42">
                  <c:v>6.4414680037808125</c:v>
                </c:pt>
                <c:pt idx="43">
                  <c:v>6.563533811861495</c:v>
                </c:pt>
                <c:pt idx="44">
                  <c:v>6.6876923988364281</c:v>
                </c:pt>
                <c:pt idx="45">
                  <c:v>6.8139441129933589</c:v>
                </c:pt>
                <c:pt idx="46">
                  <c:v>6.9422893945651385</c:v>
                </c:pt>
                <c:pt idx="47">
                  <c:v>7.0727287984252474</c:v>
                </c:pt>
                <c:pt idx="48">
                  <c:v>7.2052630219532317</c:v>
                </c:pt>
                <c:pt idx="49">
                  <c:v>7.3398929391350416</c:v>
                </c:pt>
                <c:pt idx="50">
                  <c:v>7.4766196421547964</c:v>
                </c:pt>
                <c:pt idx="51">
                  <c:v>7.6154444919538813</c:v>
                </c:pt>
                <c:pt idx="52">
                  <c:v>7.7563691794831069</c:v>
                </c:pt>
                <c:pt idx="53">
                  <c:v>7.8993957996563751</c:v>
                </c:pt>
                <c:pt idx="54">
                  <c:v>8.0445269403321387</c:v>
                </c:pt>
                <c:pt idx="55">
                  <c:v>8.1917657890036537</c:v>
                </c:pt>
                <c:pt idx="56">
                  <c:v>8.3411162602722069</c:v>
                </c:pt>
                <c:pt idx="57">
                  <c:v>8.4925831476094054</c:v>
                </c:pt>
                <c:pt idx="58">
                  <c:v>8.6461723033853985</c:v>
                </c:pt>
                <c:pt idx="59">
                  <c:v>8.8018908516476397</c:v>
                </c:pt>
                <c:pt idx="60">
                  <c:v>8.9597474386769917</c:v>
                </c:pt>
                <c:pt idx="61">
                  <c:v>9.1197525269197754</c:v>
                </c:pt>
                <c:pt idx="62">
                  <c:v>9.2819187384890505</c:v>
                </c:pt>
                <c:pt idx="63">
                  <c:v>9.4462612550372249</c:v>
                </c:pt>
                <c:pt idx="64">
                  <c:v>9.6127982814128714</c:v>
                </c:pt>
                <c:pt idx="65">
                  <c:v>9.7815515811128915</c:v>
                </c:pt>
                <c:pt idx="66">
                  <c:v>9.9525470921085457</c:v>
                </c:pt>
                <c:pt idx="67">
                  <c:v>10.125815632138753</c:v>
                </c:pt>
                <c:pt idx="68">
                  <c:v>10.301393703000661</c:v>
                </c:pt>
                <c:pt idx="69">
                  <c:v>10.479324403696284</c:v>
                </c:pt>
                <c:pt idx="70">
                  <c:v>10.659658462481158</c:v>
                </c:pt>
                <c:pt idx="71">
                  <c:v>10.84245539786912</c:v>
                </c:pt>
                <c:pt idx="72">
                  <c:v>11.027784818434467</c:v>
                </c:pt>
                <c:pt idx="73">
                  <c:v>11.215727870774797</c:v>
                </c:pt>
                <c:pt idx="74">
                  <c:v>11.406378844206566</c:v>
                </c:pt>
                <c:pt idx="75">
                  <c:v>11.599846939611563</c:v>
                </c:pt>
                <c:pt idx="76">
                  <c:v>11.796258208285783</c:v>
                </c:pt>
                <c:pt idx="77">
                  <c:v>11.995757664612146</c:v>
                </c:pt>
                <c:pt idx="78">
                  <c:v>12.198511573837896</c:v>
                </c:pt>
                <c:pt idx="79">
                  <c:v>12.404709913141577</c:v>
                </c:pt>
                <c:pt idx="80">
                  <c:v>12.614569000485945</c:v>
                </c:pt>
                <c:pt idx="81">
                  <c:v>12.828334281442247</c:v>
                </c:pt>
                <c:pt idx="82">
                  <c:v>13.046283259219607</c:v>
                </c:pt>
                <c:pt idx="83">
                  <c:v>13.268728547536561</c:v>
                </c:pt>
                <c:pt idx="84">
                  <c:v>13.496021019741788</c:v>
                </c:pt>
                <c:pt idx="85">
                  <c:v>13.728553020760115</c:v>
                </c:pt>
                <c:pt idx="86">
                  <c:v>13.966761601061322</c:v>
                </c:pt>
                <c:pt idx="87">
                  <c:v>14.211131724002856</c:v>
                </c:pt>
                <c:pt idx="88">
                  <c:v>14.462199389689015</c:v>
                </c:pt>
                <c:pt idx="89">
                  <c:v>14.720554610053737</c:v>
                </c:pt>
                <c:pt idx="90">
                  <c:v>14.986844161377388</c:v>
                </c:pt>
                <c:pt idx="91">
                  <c:v>15.261774032085349</c:v>
                </c:pt>
                <c:pt idx="92">
                  <c:v>15.546111475673779</c:v>
                </c:pt>
                <c:pt idx="93">
                  <c:v>15.84068657121996</c:v>
                </c:pt>
                <c:pt idx="94">
                  <c:v>16.146393187440648</c:v>
                </c:pt>
                <c:pt idx="95">
                  <c:v>16.46418924096379</c:v>
                </c:pt>
                <c:pt idx="96">
                  <c:v>16.795096135693612</c:v>
                </c:pt>
                <c:pt idx="97">
                  <c:v>17.140197268204432</c:v>
                </c:pt>
                <c:pt idx="98">
                  <c:v>17.50063548432141</c:v>
                </c:pt>
                <c:pt idx="99">
                  <c:v>17.87760937475791</c:v>
                </c:pt>
                <c:pt idx="100">
                  <c:v>18.272368303178975</c:v>
                </c:pt>
                <c:pt idx="101">
                  <c:v>18.686206068619668</c:v>
                </c:pt>
                <c:pt idx="102">
                  <c:v>19.120453116032927</c:v>
                </c:pt>
                <c:pt idx="103">
                  <c:v>19.576467224045924</c:v>
                </c:pt>
                <c:pt idx="104">
                  <c:v>20.055622617870412</c:v>
                </c:pt>
                <c:pt idx="105">
                  <c:v>20.559297477764495</c:v>
                </c:pt>
                <c:pt idx="106">
                  <c:v>21.088859839410727</c:v>
                </c:pt>
                <c:pt idx="107">
                  <c:v>21.645651911889207</c:v>
                </c:pt>
                <c:pt idx="108">
                  <c:v>22.230972871302122</c:v>
                </c:pt>
                <c:pt idx="109">
                  <c:v>22.846060223152371</c:v>
                </c:pt>
                <c:pt idx="110">
                  <c:v>23.492069863780312</c:v>
                </c:pt>
                <c:pt idx="111">
                  <c:v>24.170055009885797</c:v>
                </c:pt>
                <c:pt idx="112">
                  <c:v>24.880944204666985</c:v>
                </c:pt>
                <c:pt idx="113">
                  <c:v>25.625518648542837</c:v>
                </c:pt>
                <c:pt idx="114">
                  <c:v>26.404389140856441</c:v>
                </c:pt>
                <c:pt idx="115">
                  <c:v>27.217972955370332</c:v>
                </c:pt>
                <c:pt idx="116">
                  <c:v>28.066471005697558</c:v>
                </c:pt>
                <c:pt idx="117">
                  <c:v>28.949845685976367</c:v>
                </c:pt>
                <c:pt idx="118">
                  <c:v>29.867799796001336</c:v>
                </c:pt>
                <c:pt idx="119">
                  <c:v>30.819756977616123</c:v>
                </c:pt>
                <c:pt idx="120">
                  <c:v>31.804844099465114</c:v>
                </c:pt>
                <c:pt idx="121">
                  <c:v>32.821876029303787</c:v>
                </c:pt>
                <c:pt idx="122">
                  <c:v>33.869343226231791</c:v>
                </c:pt>
                <c:pt idx="123">
                  <c:v>34.94540256885189</c:v>
                </c:pt>
                <c:pt idx="124">
                  <c:v>36.04787180908923</c:v>
                </c:pt>
                <c:pt idx="125">
                  <c:v>37.174228005069715</c:v>
                </c:pt>
                <c:pt idx="126">
                  <c:v>38.321610240141069</c:v>
                </c:pt>
                <c:pt idx="127">
                  <c:v>39.486826879181237</c:v>
                </c:pt>
                <c:pt idx="128">
                  <c:v>40.666367548399208</c:v>
                </c:pt>
                <c:pt idx="129">
                  <c:v>41.856419951795381</c:v>
                </c:pt>
                <c:pt idx="130">
                  <c:v>43.052891557479981</c:v>
                </c:pt>
                <c:pt idx="131">
                  <c:v>44.251436101565588</c:v>
                </c:pt>
                <c:pt idx="132">
                  <c:v>45.447484768004109</c:v>
                </c:pt>
                <c:pt idx="133">
                  <c:v>46.636281811364604</c:v>
                </c:pt>
                <c:pt idx="134">
                  <c:v>47.812924298143798</c:v>
                </c:pt>
                <c:pt idx="135">
                  <c:v>48.972405552862888</c:v>
                </c:pt>
                <c:pt idx="136">
                  <c:v>50.109661810082002</c:v>
                </c:pt>
                <c:pt idx="137">
                  <c:v>51.219621494705912</c:v>
                </c:pt>
                <c:pt idx="138">
                  <c:v>52.297256482635561</c:v>
                </c:pt>
                <c:pt idx="139">
                  <c:v>53.337634633894837</c:v>
                </c:pt>
                <c:pt idx="140">
                  <c:v>54.335972842594089</c:v>
                </c:pt>
                <c:pt idx="141">
                  <c:v>55.28768981400232</c:v>
                </c:pt>
                <c:pt idx="142">
                  <c:v>56.188457759817865</c:v>
                </c:pt>
                <c:pt idx="143">
                  <c:v>57.034252199341054</c:v>
                </c:pt>
                <c:pt idx="144">
                  <c:v>57.821399067178177</c:v>
                </c:pt>
                <c:pt idx="145">
                  <c:v>58.546618357464311</c:v>
                </c:pt>
                <c:pt idx="146">
                  <c:v>59.207063580088871</c:v>
                </c:pt>
                <c:pt idx="147">
                  <c:v>59.800356365340228</c:v>
                </c:pt>
                <c:pt idx="148">
                  <c:v>60.324615628645986</c:v>
                </c:pt>
                <c:pt idx="149">
                  <c:v>60.77848079519292</c:v>
                </c:pt>
                <c:pt idx="150">
                  <c:v>61.16112868333785</c:v>
                </c:pt>
                <c:pt idx="151">
                  <c:v>61.472283753745586</c:v>
                </c:pt>
                <c:pt idx="152">
                  <c:v>61.712221545751305</c:v>
                </c:pt>
                <c:pt idx="153">
                  <c:v>61.881765240998234</c:v>
                </c:pt>
                <c:pt idx="154">
                  <c:v>61.982275414299536</c:v>
                </c:pt>
                <c:pt idx="155">
                  <c:v>62.015633150227643</c:v>
                </c:pt>
                <c:pt idx="156">
                  <c:v>61.984216818494176</c:v>
                </c:pt>
                <c:pt idx="157">
                  <c:v>61.890872909209712</c:v>
                </c:pt>
                <c:pt idx="158">
                  <c:v>61.738881428239196</c:v>
                </c:pt>
                <c:pt idx="159">
                  <c:v>61.531916440976318</c:v>
                </c:pt>
                <c:pt idx="160">
                  <c:v>61.274002428120752</c:v>
                </c:pt>
                <c:pt idx="161">
                  <c:v>60.969467177974153</c:v>
                </c:pt>
                <c:pt idx="162">
                  <c:v>60.622891985267557</c:v>
                </c:pt>
                <c:pt idx="163">
                  <c:v>60.239059955890575</c:v>
                </c:pt>
                <c:pt idx="164">
                  <c:v>59.822903229819346</c:v>
                </c:pt>
                <c:pt idx="165">
                  <c:v>59.379449931152877</c:v>
                </c:pt>
                <c:pt idx="166">
                  <c:v>58.913771634986453</c:v>
                </c:pt>
                <c:pt idx="167">
                  <c:v>58.430932106759926</c:v>
                </c:pt>
                <c:pt idx="168">
                  <c:v>57.935938021952111</c:v>
                </c:pt>
                <c:pt idx="169">
                  <c:v>57.433692314066263</c:v>
                </c:pt>
                <c:pt idx="170">
                  <c:v>56.928950728533309</c:v>
                </c:pt>
                <c:pt idx="171">
                  <c:v>56.426282081401354</c:v>
                </c:pt>
                <c:pt idx="172">
                  <c:v>55.930032636557854</c:v>
                </c:pt>
                <c:pt idx="173">
                  <c:v>55.444294925892564</c:v>
                </c:pt>
                <c:pt idx="174">
                  <c:v>54.97288124540507</c:v>
                </c:pt>
                <c:pt idx="175">
                  <c:v>54.519301968886367</c:v>
                </c:pt>
                <c:pt idx="176">
                  <c:v>54.086748731458542</c:v>
                </c:pt>
                <c:pt idx="177">
                  <c:v>53.678082449773868</c:v>
                </c:pt>
                <c:pt idx="178">
                  <c:v>53.29582606570645</c:v>
                </c:pt>
                <c:pt idx="179">
                  <c:v>52.94216182733112</c:v>
                </c:pt>
                <c:pt idx="180">
                  <c:v>52.618932856045099</c:v>
                </c:pt>
                <c:pt idx="181">
                  <c:v>52.327648692748774</c:v>
                </c:pt>
                <c:pt idx="182">
                  <c:v>52.069494469686653</c:v>
                </c:pt>
                <c:pt idx="183">
                  <c:v>51.845343318214361</c:v>
                </c:pt>
                <c:pt idx="184">
                  <c:v>51.655771596488215</c:v>
                </c:pt>
                <c:pt idx="185">
                  <c:v>51.501076504713659</c:v>
                </c:pt>
                <c:pt idx="186">
                  <c:v>51.38129564875242</c:v>
                </c:pt>
                <c:pt idx="187">
                  <c:v>51.296228114991486</c:v>
                </c:pt>
                <c:pt idx="188">
                  <c:v>51.245456629668311</c:v>
                </c:pt>
                <c:pt idx="189">
                  <c:v>51.228370393439789</c:v>
                </c:pt>
                <c:pt idx="190">
                  <c:v>51.244188205886964</c:v>
                </c:pt>
                <c:pt idx="191">
                  <c:v>51.2919815238117</c:v>
                </c:pt>
                <c:pt idx="192">
                  <c:v>51.370697130514102</c:v>
                </c:pt>
                <c:pt idx="193">
                  <c:v>51.479179129653865</c:v>
                </c:pt>
                <c:pt idx="194">
                  <c:v>51.616190015728051</c:v>
                </c:pt>
                <c:pt idx="195">
                  <c:v>51.780430612634483</c:v>
                </c:pt>
                <c:pt idx="196">
                  <c:v>51.970558711293066</c:v>
                </c:pt>
                <c:pt idx="197">
                  <c:v>52.185206276021233</c:v>
                </c:pt>
                <c:pt idx="198">
                  <c:v>52.422995126560913</c:v>
                </c:pt>
                <c:pt idx="199">
                  <c:v>52.682551037700314</c:v>
                </c:pt>
                <c:pt idx="200">
                  <c:v>52.962516230812284</c:v>
                </c:pt>
                <c:pt idx="201">
                  <c:v>53.261560260943902</c:v>
                </c:pt>
                <c:pt idx="202">
                  <c:v>53.578389329060052</c:v>
                </c:pt>
                <c:pt idx="203">
                  <c:v>53.911754071495743</c:v>
                </c:pt>
                <c:pt idx="204">
                  <c:v>54.260455897537589</c:v>
                </c:pt>
                <c:pt idx="205">
                  <c:v>54.623351961360434</c:v>
                </c:pt>
                <c:pt idx="206">
                  <c:v>54.999358866389969</c:v>
                </c:pt>
                <c:pt idx="207">
                  <c:v>55.387455208721931</c:v>
                </c:pt>
                <c:pt idx="208">
                  <c:v>55.786683071728426</c:v>
                </c:pt>
                <c:pt idx="209">
                  <c:v>56.196148586692651</c:v>
                </c:pt>
                <c:pt idx="210">
                  <c:v>56.61502167453736</c:v>
                </c:pt>
                <c:pt idx="211">
                  <c:v>57.042535081766381</c:v>
                </c:pt>
                <c:pt idx="212">
                  <c:v>57.477982819954327</c:v>
                </c:pt>
                <c:pt idx="213">
                  <c:v>57.920718112820836</c:v>
                </c:pt>
                <c:pt idx="214">
                  <c:v>58.370150948431949</c:v>
                </c:pt>
                <c:pt idx="215">
                  <c:v>58.825745326683425</c:v>
                </c:pt>
                <c:pt idx="216">
                  <c:v>59.287016284217763</c:v>
                </c:pt>
                <c:pt idx="217">
                  <c:v>59.753526770565202</c:v>
                </c:pt>
                <c:pt idx="218">
                  <c:v>60.224884440800913</c:v>
                </c:pt>
                <c:pt idx="219">
                  <c:v>60.700738421576219</c:v>
                </c:pt>
                <c:pt idx="220">
                  <c:v>61.180776099172583</c:v>
                </c:pt>
                <c:pt idx="221">
                  <c:v>61.664719970380894</c:v>
                </c:pt>
                <c:pt idx="222">
                  <c:v>62.15232458962987</c:v>
                </c:pt>
                <c:pt idx="223">
                  <c:v>62.643373638956788</c:v>
                </c:pt>
                <c:pt idx="224">
                  <c:v>63.137677141183083</c:v>
                </c:pt>
                <c:pt idx="225">
                  <c:v>63.635068831061538</c:v>
                </c:pt>
                <c:pt idx="226">
                  <c:v>64.135403694209202</c:v>
                </c:pt>
                <c:pt idx="227">
                  <c:v>64.638555679330096</c:v>
                </c:pt>
                <c:pt idx="228">
                  <c:v>65.144415585542447</c:v>
                </c:pt>
                <c:pt idx="229">
                  <c:v>65.652889123529746</c:v>
                </c:pt>
                <c:pt idx="230">
                  <c:v>66.163895146694472</c:v>
                </c:pt>
                <c:pt idx="231">
                  <c:v>66.677364046462245</c:v>
                </c:pt>
                <c:pt idx="232">
                  <c:v>67.193236304319299</c:v>
                </c:pt>
                <c:pt idx="233">
                  <c:v>67.711461192010049</c:v>
                </c:pt>
                <c:pt idx="234">
                  <c:v>68.231995610532508</c:v>
                </c:pt>
                <c:pt idx="235">
                  <c:v>68.754803058089536</c:v>
                </c:pt>
                <c:pt idx="236">
                  <c:v>69.279852716942187</c:v>
                </c:pt>
                <c:pt idx="237">
                  <c:v>69.80711864911919</c:v>
                </c:pt>
                <c:pt idx="238">
                  <c:v>70.336579091123696</c:v>
                </c:pt>
                <c:pt idx="239">
                  <c:v>70.868215838107062</c:v>
                </c:pt>
                <c:pt idx="240">
                  <c:v>71.402013708416959</c:v>
                </c:pt>
                <c:pt idx="241">
                  <c:v>71.937960079940282</c:v>
                </c:pt>
                <c:pt idx="242">
                  <c:v>72.476044490230692</c:v>
                </c:pt>
                <c:pt idx="243">
                  <c:v>73.016258293007382</c:v>
                </c:pt>
                <c:pt idx="244">
                  <c:v>73.558594364222827</c:v>
                </c:pt>
                <c:pt idx="245">
                  <c:v>74.103046851506946</c:v>
                </c:pt>
                <c:pt idx="246">
                  <c:v>74.649610961388106</c:v>
                </c:pt>
                <c:pt idx="247">
                  <c:v>75.198282779265</c:v>
                </c:pt>
                <c:pt idx="248">
                  <c:v>75.749059117644407</c:v>
                </c:pt>
                <c:pt idx="249">
                  <c:v>76.301937388667824</c:v>
                </c:pt>
                <c:pt idx="250">
                  <c:v>76.85691549742144</c:v>
                </c:pt>
                <c:pt idx="251">
                  <c:v>77.413991752954345</c:v>
                </c:pt>
                <c:pt idx="252">
                  <c:v>77.9731647943252</c:v>
                </c:pt>
                <c:pt idx="253">
                  <c:v>78.534433529349869</c:v>
                </c:pt>
                <c:pt idx="254">
                  <c:v>79.097797084042426</c:v>
                </c:pt>
                <c:pt idx="255">
                  <c:v>79.66325476102331</c:v>
                </c:pt>
                <c:pt idx="256">
                  <c:v>80.230806005419069</c:v>
                </c:pt>
                <c:pt idx="257">
                  <c:v>80.800450376996793</c:v>
                </c:pt>
                <c:pt idx="258">
                  <c:v>81.372187527468768</c:v>
                </c:pt>
                <c:pt idx="259">
                  <c:v>81.946017182067934</c:v>
                </c:pt>
                <c:pt idx="260">
                  <c:v>82.521939124639403</c:v>
                </c:pt>
                <c:pt idx="261">
                  <c:v>83.099953185615504</c:v>
                </c:pt>
                <c:pt idx="262">
                  <c:v>83.680059232348242</c:v>
                </c:pt>
                <c:pt idx="263">
                  <c:v>84.262257161361049</c:v>
                </c:pt>
                <c:pt idx="264">
                  <c:v>84.846546892158798</c:v>
                </c:pt>
                <c:pt idx="265">
                  <c:v>85.432928362298227</c:v>
                </c:pt>
                <c:pt idx="266">
                  <c:v>86.021401523474182</c:v>
                </c:pt>
                <c:pt idx="267">
                  <c:v>86.611966338422093</c:v>
                </c:pt>
                <c:pt idx="268">
                  <c:v>87.204622778474203</c:v>
                </c:pt>
                <c:pt idx="269">
                  <c:v>87.799370821637112</c:v>
                </c:pt>
                <c:pt idx="270">
                  <c:v>88.396210451084443</c:v>
                </c:pt>
                <c:pt idx="271">
                  <c:v>88.995141653978266</c:v>
                </c:pt>
                <c:pt idx="272">
                  <c:v>89.596164420550622</c:v>
                </c:pt>
                <c:pt idx="273">
                  <c:v>90.19927874338984</c:v>
                </c:pt>
                <c:pt idx="274">
                  <c:v>90.804484616887322</c:v>
                </c:pt>
                <c:pt idx="275">
                  <c:v>91.411782036810763</c:v>
                </c:pt>
                <c:pt idx="276">
                  <c:v>92.021170999974899</c:v>
                </c:pt>
                <c:pt idx="277">
                  <c:v>92.632651503989081</c:v>
                </c:pt>
                <c:pt idx="278">
                  <c:v>93.246223547064034</c:v>
                </c:pt>
                <c:pt idx="279">
                  <c:v>93.861887127864023</c:v>
                </c:pt>
                <c:pt idx="280">
                  <c:v>94.479642245394757</c:v>
                </c:pt>
                <c:pt idx="281">
                  <c:v>95.099488898918011</c:v>
                </c:pt>
                <c:pt idx="282">
                  <c:v>95.721427087887164</c:v>
                </c:pt>
                <c:pt idx="283">
                  <c:v>96.345456811898657</c:v>
                </c:pt>
                <c:pt idx="284">
                  <c:v>96.971578070655227</c:v>
                </c:pt>
                <c:pt idx="285">
                  <c:v>97.599790863938622</c:v>
                </c:pt>
                <c:pt idx="286">
                  <c:v>98.23009519158893</c:v>
                </c:pt>
                <c:pt idx="287">
                  <c:v>98.862491053489308</c:v>
                </c:pt>
                <c:pt idx="288">
                  <c:v>99.496978449554703</c:v>
                </c:pt>
                <c:pt idx="289">
                  <c:v>100.13355737972324</c:v>
                </c:pt>
                <c:pt idx="290">
                  <c:v>100.77222784395018</c:v>
                </c:pt>
                <c:pt idx="291">
                  <c:v>101.4129898422031</c:v>
                </c:pt>
                <c:pt idx="292">
                  <c:v>102.05584337445865</c:v>
                </c:pt>
                <c:pt idx="293">
                  <c:v>102.70078844070008</c:v>
                </c:pt>
                <c:pt idx="294">
                  <c:v>103.34782504091532</c:v>
                </c:pt>
                <c:pt idx="295">
                  <c:v>103.99695317509584</c:v>
                </c:pt>
                <c:pt idx="296">
                  <c:v>104.64817284323543</c:v>
                </c:pt>
                <c:pt idx="297">
                  <c:v>105.30148404532976</c:v>
                </c:pt>
                <c:pt idx="298">
                  <c:v>105.95688678137574</c:v>
                </c:pt>
                <c:pt idx="299">
                  <c:v>106.61438105137117</c:v>
                </c:pt>
                <c:pt idx="300">
                  <c:v>107.27396685531453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7A-4F53-A82A-824FE859C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258328"/>
        <c:axId val="448252096"/>
      </c:scatterChart>
      <c:valAx>
        <c:axId val="44825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8252096"/>
        <c:crosses val="autoZero"/>
        <c:crossBetween val="midCat"/>
      </c:valAx>
      <c:valAx>
        <c:axId val="44825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8258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Raman</a:t>
            </a:r>
            <a:r>
              <a:rPr lang="pt-BR" b="1" baseline="0">
                <a:solidFill>
                  <a:schemeClr val="tx1"/>
                </a:solidFill>
              </a:rPr>
              <a:t> Experimental Data</a:t>
            </a:r>
            <a:endParaRPr lang="pt-BR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75124545552047"/>
          <c:y val="0.1258071193679825"/>
          <c:w val="0.80872362537585563"/>
          <c:h val="0.7059287015079853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'Fit Raman L+NL'!$J$18:$J$243</c:f>
              <c:numCache>
                <c:formatCode>General</c:formatCode>
                <c:ptCount val="226"/>
                <c:pt idx="0">
                  <c:v>1260.396</c:v>
                </c:pt>
                <c:pt idx="1">
                  <c:v>1263.1663000000001</c:v>
                </c:pt>
                <c:pt idx="2">
                  <c:v>1265.9354000000001</c:v>
                </c:pt>
                <c:pt idx="3">
                  <c:v>1268.7035000000001</c:v>
                </c:pt>
                <c:pt idx="4">
                  <c:v>1271.4706000000001</c:v>
                </c:pt>
                <c:pt idx="5">
                  <c:v>1274.2366</c:v>
                </c:pt>
                <c:pt idx="6">
                  <c:v>1277.0015000000001</c:v>
                </c:pt>
                <c:pt idx="7">
                  <c:v>1279.7654</c:v>
                </c:pt>
                <c:pt idx="8">
                  <c:v>1282.5269000000001</c:v>
                </c:pt>
                <c:pt idx="9">
                  <c:v>1285.2887000000001</c:v>
                </c:pt>
                <c:pt idx="10">
                  <c:v>1288.0494000000001</c:v>
                </c:pt>
                <c:pt idx="11">
                  <c:v>1290.8090999999999</c:v>
                </c:pt>
                <c:pt idx="12">
                  <c:v>1293.5677000000001</c:v>
                </c:pt>
                <c:pt idx="13">
                  <c:v>1296.3253</c:v>
                </c:pt>
                <c:pt idx="14">
                  <c:v>1299.0818999999999</c:v>
                </c:pt>
                <c:pt idx="15">
                  <c:v>1301.8373999999999</c:v>
                </c:pt>
                <c:pt idx="16">
                  <c:v>1304.5917999999999</c:v>
                </c:pt>
                <c:pt idx="17">
                  <c:v>1307.3439000000001</c:v>
                </c:pt>
                <c:pt idx="18">
                  <c:v>1310.0962999999999</c:v>
                </c:pt>
                <c:pt idx="19">
                  <c:v>1312.8475000000001</c:v>
                </c:pt>
                <c:pt idx="20">
                  <c:v>1315.5978</c:v>
                </c:pt>
                <c:pt idx="21">
                  <c:v>1318.347</c:v>
                </c:pt>
                <c:pt idx="22">
                  <c:v>1321.0952</c:v>
                </c:pt>
                <c:pt idx="23">
                  <c:v>1323.8423</c:v>
                </c:pt>
                <c:pt idx="24">
                  <c:v>1326.5884000000001</c:v>
                </c:pt>
                <c:pt idx="25">
                  <c:v>1329.3322000000001</c:v>
                </c:pt>
                <c:pt idx="26">
                  <c:v>1332.0762</c:v>
                </c:pt>
                <c:pt idx="27">
                  <c:v>1334.8190999999999</c:v>
                </c:pt>
                <c:pt idx="28">
                  <c:v>1337.5609999999999</c:v>
                </c:pt>
                <c:pt idx="29">
                  <c:v>1340.3018999999999</c:v>
                </c:pt>
                <c:pt idx="30">
                  <c:v>1343.0417</c:v>
                </c:pt>
                <c:pt idx="31">
                  <c:v>1345.7805000000001</c:v>
                </c:pt>
                <c:pt idx="32">
                  <c:v>1348.5183</c:v>
                </c:pt>
                <c:pt idx="33">
                  <c:v>1351.2550000000001</c:v>
                </c:pt>
                <c:pt idx="34">
                  <c:v>1353.9893999999999</c:v>
                </c:pt>
                <c:pt idx="35">
                  <c:v>1356.7239999999999</c:v>
                </c:pt>
                <c:pt idx="36">
                  <c:v>1359.4576</c:v>
                </c:pt>
                <c:pt idx="37">
                  <c:v>1362.1902</c:v>
                </c:pt>
                <c:pt idx="38">
                  <c:v>1364.9218000000001</c:v>
                </c:pt>
                <c:pt idx="39">
                  <c:v>1367.6522</c:v>
                </c:pt>
                <c:pt idx="40">
                  <c:v>1370.3816999999999</c:v>
                </c:pt>
                <c:pt idx="41">
                  <c:v>1373.1102000000001</c:v>
                </c:pt>
                <c:pt idx="42">
                  <c:v>1375.8375000000001</c:v>
                </c:pt>
                <c:pt idx="43">
                  <c:v>1378.5626</c:v>
                </c:pt>
                <c:pt idx="44">
                  <c:v>1381.288</c:v>
                </c:pt>
                <c:pt idx="45">
                  <c:v>1384.0123000000001</c:v>
                </c:pt>
                <c:pt idx="46">
                  <c:v>1386.7356</c:v>
                </c:pt>
                <c:pt idx="47">
                  <c:v>1389.4579000000001</c:v>
                </c:pt>
                <c:pt idx="48">
                  <c:v>1392.1791000000001</c:v>
                </c:pt>
                <c:pt idx="49">
                  <c:v>1394.8993</c:v>
                </c:pt>
                <c:pt idx="50">
                  <c:v>1397.6184000000001</c:v>
                </c:pt>
                <c:pt idx="51">
                  <c:v>1400.3364999999999</c:v>
                </c:pt>
                <c:pt idx="52">
                  <c:v>1403.0524</c:v>
                </c:pt>
                <c:pt idx="53">
                  <c:v>1405.7686000000001</c:v>
                </c:pt>
                <c:pt idx="54">
                  <c:v>1408.4835</c:v>
                </c:pt>
                <c:pt idx="55">
                  <c:v>1411.1976</c:v>
                </c:pt>
                <c:pt idx="56">
                  <c:v>1413.9105999999999</c:v>
                </c:pt>
                <c:pt idx="57">
                  <c:v>1416.6225999999999</c:v>
                </c:pt>
                <c:pt idx="58">
                  <c:v>1419.3335999999999</c:v>
                </c:pt>
                <c:pt idx="59">
                  <c:v>1422.0436</c:v>
                </c:pt>
                <c:pt idx="60">
                  <c:v>1424.7524000000001</c:v>
                </c:pt>
                <c:pt idx="61">
                  <c:v>1427.4591</c:v>
                </c:pt>
                <c:pt idx="62">
                  <c:v>1430.1659</c:v>
                </c:pt>
                <c:pt idx="63">
                  <c:v>1432.8717999999999</c:v>
                </c:pt>
                <c:pt idx="64">
                  <c:v>1435.5767000000001</c:v>
                </c:pt>
                <c:pt idx="65">
                  <c:v>1438.2805000000001</c:v>
                </c:pt>
                <c:pt idx="66">
                  <c:v>1440.9833000000001</c:v>
                </c:pt>
                <c:pt idx="67">
                  <c:v>1443.6850999999999</c:v>
                </c:pt>
                <c:pt idx="68">
                  <c:v>1446.3859</c:v>
                </c:pt>
                <c:pt idx="69">
                  <c:v>1449.0856000000001</c:v>
                </c:pt>
                <c:pt idx="70">
                  <c:v>1451.7831000000001</c:v>
                </c:pt>
                <c:pt idx="71">
                  <c:v>1454.4807000000001</c:v>
                </c:pt>
                <c:pt idx="72">
                  <c:v>1457.1775</c:v>
                </c:pt>
                <c:pt idx="73">
                  <c:v>1459.8732</c:v>
                </c:pt>
                <c:pt idx="74">
                  <c:v>1462.5679</c:v>
                </c:pt>
                <c:pt idx="75">
                  <c:v>1465.2615000000001</c:v>
                </c:pt>
                <c:pt idx="76">
                  <c:v>1467.9540999999999</c:v>
                </c:pt>
                <c:pt idx="77">
                  <c:v>1470.6458</c:v>
                </c:pt>
                <c:pt idx="78">
                  <c:v>1473.3351</c:v>
                </c:pt>
                <c:pt idx="79">
                  <c:v>1476.0247999999999</c:v>
                </c:pt>
                <c:pt idx="80">
                  <c:v>1478.7134000000001</c:v>
                </c:pt>
                <c:pt idx="81">
                  <c:v>1481.4009000000001</c:v>
                </c:pt>
                <c:pt idx="82">
                  <c:v>1484.0875000000001</c:v>
                </c:pt>
                <c:pt idx="83">
                  <c:v>1486.7731000000001</c:v>
                </c:pt>
                <c:pt idx="84">
                  <c:v>1489.4576</c:v>
                </c:pt>
                <c:pt idx="85">
                  <c:v>1492.1412</c:v>
                </c:pt>
                <c:pt idx="86">
                  <c:v>1494.8236999999999</c:v>
                </c:pt>
                <c:pt idx="87">
                  <c:v>1497.5039999999999</c:v>
                </c:pt>
                <c:pt idx="88">
                  <c:v>1500.1846</c:v>
                </c:pt>
                <c:pt idx="89">
                  <c:v>1502.8641</c:v>
                </c:pt>
                <c:pt idx="90">
                  <c:v>1505.5426</c:v>
                </c:pt>
                <c:pt idx="91">
                  <c:v>1508.2202</c:v>
                </c:pt>
                <c:pt idx="92">
                  <c:v>1510.8967</c:v>
                </c:pt>
                <c:pt idx="93">
                  <c:v>1513.5723</c:v>
                </c:pt>
                <c:pt idx="94">
                  <c:v>1516.2466999999999</c:v>
                </c:pt>
                <c:pt idx="95">
                  <c:v>1518.9203</c:v>
                </c:pt>
                <c:pt idx="96">
                  <c:v>1521.5916</c:v>
                </c:pt>
                <c:pt idx="97">
                  <c:v>1524.2630999999999</c:v>
                </c:pt>
                <c:pt idx="98">
                  <c:v>1526.9336000000001</c:v>
                </c:pt>
                <c:pt idx="99">
                  <c:v>1529.6030000000001</c:v>
                </c:pt>
                <c:pt idx="100">
                  <c:v>1532.2716</c:v>
                </c:pt>
                <c:pt idx="101">
                  <c:v>1534.9391000000001</c:v>
                </c:pt>
                <c:pt idx="102">
                  <c:v>1537.6056000000001</c:v>
                </c:pt>
                <c:pt idx="103">
                  <c:v>1540.2710999999999</c:v>
                </c:pt>
                <c:pt idx="104">
                  <c:v>1542.9357</c:v>
                </c:pt>
                <c:pt idx="105">
                  <c:v>1545.598</c:v>
                </c:pt>
                <c:pt idx="106">
                  <c:v>1548.2603999999999</c:v>
                </c:pt>
                <c:pt idx="107">
                  <c:v>1550.922</c:v>
                </c:pt>
                <c:pt idx="108">
                  <c:v>1553.5825</c:v>
                </c:pt>
                <c:pt idx="109">
                  <c:v>1556.2420999999999</c:v>
                </c:pt>
                <c:pt idx="110">
                  <c:v>1558.9005999999999</c:v>
                </c:pt>
                <c:pt idx="111">
                  <c:v>1561.5581</c:v>
                </c:pt>
                <c:pt idx="112">
                  <c:v>1564.2147</c:v>
                </c:pt>
                <c:pt idx="113">
                  <c:v>1566.8704</c:v>
                </c:pt>
                <c:pt idx="114">
                  <c:v>1569.5237</c:v>
                </c:pt>
                <c:pt idx="115">
                  <c:v>1572.1774</c:v>
                </c:pt>
                <c:pt idx="116">
                  <c:v>1574.83</c:v>
                </c:pt>
                <c:pt idx="117">
                  <c:v>1577.4813999999999</c:v>
                </c:pt>
                <c:pt idx="118">
                  <c:v>1580.1321</c:v>
                </c:pt>
                <c:pt idx="119">
                  <c:v>1582.7817</c:v>
                </c:pt>
                <c:pt idx="120">
                  <c:v>1585.4303</c:v>
                </c:pt>
                <c:pt idx="121">
                  <c:v>1588.078</c:v>
                </c:pt>
                <c:pt idx="122">
                  <c:v>1590.7247</c:v>
                </c:pt>
                <c:pt idx="123">
                  <c:v>1593.3693000000001</c:v>
                </c:pt>
                <c:pt idx="124">
                  <c:v>1596.0138999999999</c:v>
                </c:pt>
                <c:pt idx="125">
                  <c:v>1598.6576</c:v>
                </c:pt>
                <c:pt idx="126">
                  <c:v>1601.3004000000001</c:v>
                </c:pt>
                <c:pt idx="127">
                  <c:v>1603.942</c:v>
                </c:pt>
                <c:pt idx="128">
                  <c:v>1606.5827999999999</c:v>
                </c:pt>
                <c:pt idx="129">
                  <c:v>1609.2225000000001</c:v>
                </c:pt>
                <c:pt idx="130">
                  <c:v>1611.8613</c:v>
                </c:pt>
                <c:pt idx="131">
                  <c:v>1614.4991</c:v>
                </c:pt>
                <c:pt idx="132">
                  <c:v>1617.1349</c:v>
                </c:pt>
                <c:pt idx="133">
                  <c:v>1619.7708</c:v>
                </c:pt>
                <c:pt idx="134">
                  <c:v>1622.4056</c:v>
                </c:pt>
                <c:pt idx="135">
                  <c:v>1625.0393999999999</c:v>
                </c:pt>
                <c:pt idx="136">
                  <c:v>1627.6723999999999</c:v>
                </c:pt>
                <c:pt idx="137">
                  <c:v>1630.3043</c:v>
                </c:pt>
                <c:pt idx="138">
                  <c:v>1632.9351999999999</c:v>
                </c:pt>
                <c:pt idx="139">
                  <c:v>1635.5652</c:v>
                </c:pt>
                <c:pt idx="140">
                  <c:v>1638.193</c:v>
                </c:pt>
                <c:pt idx="141">
                  <c:v>1640.8209999999999</c:v>
                </c:pt>
                <c:pt idx="142">
                  <c:v>1643.4481000000001</c:v>
                </c:pt>
                <c:pt idx="143">
                  <c:v>1646.0742</c:v>
                </c:pt>
                <c:pt idx="144">
                  <c:v>1648.6992</c:v>
                </c:pt>
                <c:pt idx="145">
                  <c:v>1651.3234</c:v>
                </c:pt>
                <c:pt idx="146">
                  <c:v>1653.9465</c:v>
                </c:pt>
                <c:pt idx="147">
                  <c:v>1656.5687</c:v>
                </c:pt>
                <c:pt idx="148">
                  <c:v>1659.1898000000001</c:v>
                </c:pt>
                <c:pt idx="149">
                  <c:v>1661.809</c:v>
                </c:pt>
                <c:pt idx="150">
                  <c:v>1664.4282000000001</c:v>
                </c:pt>
                <c:pt idx="151">
                  <c:v>1667.0464999999999</c:v>
                </c:pt>
                <c:pt idx="152">
                  <c:v>1669.6638</c:v>
                </c:pt>
                <c:pt idx="153">
                  <c:v>1672.2801999999999</c:v>
                </c:pt>
                <c:pt idx="154">
                  <c:v>1674.8955000000001</c:v>
                </c:pt>
                <c:pt idx="155">
                  <c:v>1677.5099</c:v>
                </c:pt>
                <c:pt idx="156">
                  <c:v>1680.1233999999999</c:v>
                </c:pt>
                <c:pt idx="157">
                  <c:v>1682.7357999999999</c:v>
                </c:pt>
                <c:pt idx="158">
                  <c:v>1685.3461</c:v>
                </c:pt>
                <c:pt idx="159">
                  <c:v>1687.9567</c:v>
                </c:pt>
                <c:pt idx="160">
                  <c:v>1690.5663</c:v>
                </c:pt>
                <c:pt idx="161">
                  <c:v>1693.1748</c:v>
                </c:pt>
                <c:pt idx="162">
                  <c:v>1695.7825</c:v>
                </c:pt>
                <c:pt idx="163">
                  <c:v>1698.3892000000001</c:v>
                </c:pt>
                <c:pt idx="164">
                  <c:v>1700.9948999999999</c:v>
                </c:pt>
                <c:pt idx="165">
                  <c:v>1703.5996</c:v>
                </c:pt>
                <c:pt idx="166">
                  <c:v>1706.2034000000001</c:v>
                </c:pt>
                <c:pt idx="167">
                  <c:v>1708.8051</c:v>
                </c:pt>
                <c:pt idx="168">
                  <c:v>1711.4069</c:v>
                </c:pt>
                <c:pt idx="169">
                  <c:v>1714.0078000000001</c:v>
                </c:pt>
                <c:pt idx="170">
                  <c:v>1716.6077</c:v>
                </c:pt>
                <c:pt idx="171">
                  <c:v>1719.2067</c:v>
                </c:pt>
                <c:pt idx="172">
                  <c:v>1721.8046999999999</c:v>
                </c:pt>
                <c:pt idx="173">
                  <c:v>1724.4016999999999</c:v>
                </c:pt>
                <c:pt idx="174">
                  <c:v>1726.9979000000001</c:v>
                </c:pt>
                <c:pt idx="175">
                  <c:v>1729.5930000000001</c:v>
                </c:pt>
                <c:pt idx="176">
                  <c:v>1732.1859999999999</c:v>
                </c:pt>
                <c:pt idx="177">
                  <c:v>1734.7791999999999</c:v>
                </c:pt>
                <c:pt idx="178">
                  <c:v>1737.3715</c:v>
                </c:pt>
                <c:pt idx="179">
                  <c:v>1739.9628</c:v>
                </c:pt>
                <c:pt idx="180">
                  <c:v>1742.5532000000001</c:v>
                </c:pt>
                <c:pt idx="181">
                  <c:v>1745.1425999999999</c:v>
                </c:pt>
                <c:pt idx="182">
                  <c:v>1747.7311</c:v>
                </c:pt>
                <c:pt idx="183">
                  <c:v>1750.3185000000001</c:v>
                </c:pt>
                <c:pt idx="184">
                  <c:v>1752.905</c:v>
                </c:pt>
                <c:pt idx="185">
                  <c:v>1755.4893999999999</c:v>
                </c:pt>
                <c:pt idx="186">
                  <c:v>1758.0741</c:v>
                </c:pt>
                <c:pt idx="187">
                  <c:v>1760.6577</c:v>
                </c:pt>
                <c:pt idx="188">
                  <c:v>1763.2405000000001</c:v>
                </c:pt>
                <c:pt idx="189">
                  <c:v>1765.8223</c:v>
                </c:pt>
                <c:pt idx="190">
                  <c:v>1768.4031</c:v>
                </c:pt>
                <c:pt idx="191">
                  <c:v>1770.9829999999999</c:v>
                </c:pt>
                <c:pt idx="192">
                  <c:v>1773.5618999999999</c:v>
                </c:pt>
                <c:pt idx="193">
                  <c:v>1776.1387</c:v>
                </c:pt>
                <c:pt idx="194">
                  <c:v>1778.7157</c:v>
                </c:pt>
                <c:pt idx="195">
                  <c:v>1781.2918999999999</c:v>
                </c:pt>
                <c:pt idx="196">
                  <c:v>1783.8669</c:v>
                </c:pt>
                <c:pt idx="197">
                  <c:v>1786.4412</c:v>
                </c:pt>
                <c:pt idx="198">
                  <c:v>1789.0144</c:v>
                </c:pt>
                <c:pt idx="199">
                  <c:v>1791.5867000000001</c:v>
                </c:pt>
                <c:pt idx="200">
                  <c:v>1794.1581000000001</c:v>
                </c:pt>
                <c:pt idx="201">
                  <c:v>1796.7284999999999</c:v>
                </c:pt>
                <c:pt idx="202">
                  <c:v>1799.2968000000001</c:v>
                </c:pt>
                <c:pt idx="203">
                  <c:v>1801.8652</c:v>
                </c:pt>
                <c:pt idx="204">
                  <c:v>1804.4329</c:v>
                </c:pt>
                <c:pt idx="205">
                  <c:v>1806.9994999999999</c:v>
                </c:pt>
                <c:pt idx="206">
                  <c:v>1809.5652</c:v>
                </c:pt>
                <c:pt idx="207">
                  <c:v>1812.13</c:v>
                </c:pt>
                <c:pt idx="208">
                  <c:v>1814.6937</c:v>
                </c:pt>
                <c:pt idx="209">
                  <c:v>1817.2566999999999</c:v>
                </c:pt>
                <c:pt idx="210">
                  <c:v>1819.8186000000001</c:v>
                </c:pt>
                <c:pt idx="211">
                  <c:v>1822.3784000000001</c:v>
                </c:pt>
                <c:pt idx="212">
                  <c:v>1824.9385</c:v>
                </c:pt>
                <c:pt idx="213">
                  <c:v>1827.4975999999999</c:v>
                </c:pt>
                <c:pt idx="214">
                  <c:v>1830.0558000000001</c:v>
                </c:pt>
                <c:pt idx="215">
                  <c:v>1832.6130000000001</c:v>
                </c:pt>
                <c:pt idx="216">
                  <c:v>1835.1693</c:v>
                </c:pt>
                <c:pt idx="217">
                  <c:v>1837.7246</c:v>
                </c:pt>
                <c:pt idx="218">
                  <c:v>1840.2791</c:v>
                </c:pt>
                <c:pt idx="219">
                  <c:v>1842.8326</c:v>
                </c:pt>
                <c:pt idx="220">
                  <c:v>1845.3839</c:v>
                </c:pt>
                <c:pt idx="221">
                  <c:v>1847.9355</c:v>
                </c:pt>
                <c:pt idx="222">
                  <c:v>1850.4863</c:v>
                </c:pt>
                <c:pt idx="223">
                  <c:v>1853.0360000000001</c:v>
                </c:pt>
                <c:pt idx="224">
                  <c:v>1855.5848000000001</c:v>
                </c:pt>
                <c:pt idx="225">
                  <c:v>1858.1328000000001</c:v>
                </c:pt>
              </c:numCache>
            </c:numRef>
          </c:xVal>
          <c:yVal>
            <c:numRef>
              <c:f>'Fit Raman L+NL'!$K$18:$K$243</c:f>
              <c:numCache>
                <c:formatCode>General</c:formatCode>
                <c:ptCount val="226"/>
                <c:pt idx="0">
                  <c:v>4262</c:v>
                </c:pt>
                <c:pt idx="1">
                  <c:v>4300</c:v>
                </c:pt>
                <c:pt idx="2">
                  <c:v>4312</c:v>
                </c:pt>
                <c:pt idx="3">
                  <c:v>4349</c:v>
                </c:pt>
                <c:pt idx="4">
                  <c:v>4403</c:v>
                </c:pt>
                <c:pt idx="5">
                  <c:v>4500</c:v>
                </c:pt>
                <c:pt idx="6">
                  <c:v>4648</c:v>
                </c:pt>
                <c:pt idx="7">
                  <c:v>4836</c:v>
                </c:pt>
                <c:pt idx="8">
                  <c:v>4989</c:v>
                </c:pt>
                <c:pt idx="9">
                  <c:v>5025</c:v>
                </c:pt>
                <c:pt idx="10">
                  <c:v>4978</c:v>
                </c:pt>
                <c:pt idx="11">
                  <c:v>4886</c:v>
                </c:pt>
                <c:pt idx="12">
                  <c:v>4736</c:v>
                </c:pt>
                <c:pt idx="13">
                  <c:v>4593</c:v>
                </c:pt>
                <c:pt idx="14">
                  <c:v>4488</c:v>
                </c:pt>
                <c:pt idx="15">
                  <c:v>4417</c:v>
                </c:pt>
                <c:pt idx="16">
                  <c:v>4342</c:v>
                </c:pt>
                <c:pt idx="17">
                  <c:v>4297</c:v>
                </c:pt>
                <c:pt idx="18">
                  <c:v>4236</c:v>
                </c:pt>
                <c:pt idx="19">
                  <c:v>4196</c:v>
                </c:pt>
                <c:pt idx="20">
                  <c:v>4159</c:v>
                </c:pt>
                <c:pt idx="21">
                  <c:v>4132</c:v>
                </c:pt>
                <c:pt idx="22">
                  <c:v>4116</c:v>
                </c:pt>
                <c:pt idx="23">
                  <c:v>4113</c:v>
                </c:pt>
                <c:pt idx="24">
                  <c:v>4115</c:v>
                </c:pt>
                <c:pt idx="25">
                  <c:v>4108</c:v>
                </c:pt>
                <c:pt idx="26">
                  <c:v>4094</c:v>
                </c:pt>
                <c:pt idx="27">
                  <c:v>4084</c:v>
                </c:pt>
                <c:pt idx="28">
                  <c:v>4075</c:v>
                </c:pt>
                <c:pt idx="29">
                  <c:v>4092</c:v>
                </c:pt>
                <c:pt idx="30">
                  <c:v>4062</c:v>
                </c:pt>
                <c:pt idx="31">
                  <c:v>4095</c:v>
                </c:pt>
                <c:pt idx="32">
                  <c:v>4099</c:v>
                </c:pt>
                <c:pt idx="33">
                  <c:v>4121</c:v>
                </c:pt>
                <c:pt idx="34">
                  <c:v>4114</c:v>
                </c:pt>
                <c:pt idx="35">
                  <c:v>4123</c:v>
                </c:pt>
                <c:pt idx="36">
                  <c:v>4088</c:v>
                </c:pt>
                <c:pt idx="37">
                  <c:v>4063</c:v>
                </c:pt>
                <c:pt idx="38">
                  <c:v>4008</c:v>
                </c:pt>
                <c:pt idx="39">
                  <c:v>4014</c:v>
                </c:pt>
                <c:pt idx="40">
                  <c:v>4013</c:v>
                </c:pt>
                <c:pt idx="41">
                  <c:v>3988</c:v>
                </c:pt>
                <c:pt idx="42">
                  <c:v>4024</c:v>
                </c:pt>
                <c:pt idx="43">
                  <c:v>4022</c:v>
                </c:pt>
                <c:pt idx="44">
                  <c:v>4002</c:v>
                </c:pt>
                <c:pt idx="45">
                  <c:v>4034</c:v>
                </c:pt>
                <c:pt idx="46">
                  <c:v>4028</c:v>
                </c:pt>
                <c:pt idx="47">
                  <c:v>4068</c:v>
                </c:pt>
                <c:pt idx="48">
                  <c:v>4100</c:v>
                </c:pt>
                <c:pt idx="49">
                  <c:v>4113</c:v>
                </c:pt>
                <c:pt idx="50">
                  <c:v>4138</c:v>
                </c:pt>
                <c:pt idx="51">
                  <c:v>4224</c:v>
                </c:pt>
                <c:pt idx="52">
                  <c:v>4290</c:v>
                </c:pt>
                <c:pt idx="53">
                  <c:v>4346</c:v>
                </c:pt>
                <c:pt idx="54">
                  <c:v>4433</c:v>
                </c:pt>
                <c:pt idx="55">
                  <c:v>4613</c:v>
                </c:pt>
                <c:pt idx="56">
                  <c:v>4868</c:v>
                </c:pt>
                <c:pt idx="57">
                  <c:v>5202</c:v>
                </c:pt>
                <c:pt idx="58">
                  <c:v>5481</c:v>
                </c:pt>
                <c:pt idx="59">
                  <c:v>5585</c:v>
                </c:pt>
                <c:pt idx="60">
                  <c:v>5568</c:v>
                </c:pt>
                <c:pt idx="61">
                  <c:v>5481</c:v>
                </c:pt>
                <c:pt idx="62">
                  <c:v>5374</c:v>
                </c:pt>
                <c:pt idx="63">
                  <c:v>5314</c:v>
                </c:pt>
                <c:pt idx="64">
                  <c:v>5227</c:v>
                </c:pt>
                <c:pt idx="65">
                  <c:v>5159</c:v>
                </c:pt>
                <c:pt idx="66">
                  <c:v>5082</c:v>
                </c:pt>
                <c:pt idx="67">
                  <c:v>4983</c:v>
                </c:pt>
                <c:pt idx="68">
                  <c:v>4830</c:v>
                </c:pt>
                <c:pt idx="69">
                  <c:v>4671</c:v>
                </c:pt>
                <c:pt idx="70">
                  <c:v>4532</c:v>
                </c:pt>
                <c:pt idx="71">
                  <c:v>4411</c:v>
                </c:pt>
                <c:pt idx="72">
                  <c:v>4299</c:v>
                </c:pt>
                <c:pt idx="73">
                  <c:v>4227</c:v>
                </c:pt>
                <c:pt idx="74">
                  <c:v>4176</c:v>
                </c:pt>
                <c:pt idx="75">
                  <c:v>4090</c:v>
                </c:pt>
                <c:pt idx="76">
                  <c:v>4079</c:v>
                </c:pt>
                <c:pt idx="77">
                  <c:v>4025</c:v>
                </c:pt>
                <c:pt idx="78">
                  <c:v>4029</c:v>
                </c:pt>
                <c:pt idx="79">
                  <c:v>4004</c:v>
                </c:pt>
                <c:pt idx="80">
                  <c:v>3982</c:v>
                </c:pt>
                <c:pt idx="81">
                  <c:v>3987</c:v>
                </c:pt>
                <c:pt idx="82">
                  <c:v>3942</c:v>
                </c:pt>
                <c:pt idx="83">
                  <c:v>3938</c:v>
                </c:pt>
                <c:pt idx="84">
                  <c:v>3938</c:v>
                </c:pt>
                <c:pt idx="85">
                  <c:v>3922</c:v>
                </c:pt>
                <c:pt idx="86">
                  <c:v>3919</c:v>
                </c:pt>
                <c:pt idx="87">
                  <c:v>3885</c:v>
                </c:pt>
                <c:pt idx="88">
                  <c:v>3888</c:v>
                </c:pt>
                <c:pt idx="89">
                  <c:v>3897</c:v>
                </c:pt>
                <c:pt idx="90">
                  <c:v>3900</c:v>
                </c:pt>
                <c:pt idx="91">
                  <c:v>3875</c:v>
                </c:pt>
                <c:pt idx="92">
                  <c:v>3882</c:v>
                </c:pt>
                <c:pt idx="93">
                  <c:v>3877</c:v>
                </c:pt>
                <c:pt idx="94">
                  <c:v>3886</c:v>
                </c:pt>
                <c:pt idx="95">
                  <c:v>3891</c:v>
                </c:pt>
                <c:pt idx="96">
                  <c:v>3872</c:v>
                </c:pt>
                <c:pt idx="97">
                  <c:v>3869</c:v>
                </c:pt>
                <c:pt idx="98">
                  <c:v>3844</c:v>
                </c:pt>
                <c:pt idx="99">
                  <c:v>3866</c:v>
                </c:pt>
                <c:pt idx="100">
                  <c:v>3868</c:v>
                </c:pt>
                <c:pt idx="101">
                  <c:v>3843</c:v>
                </c:pt>
                <c:pt idx="102">
                  <c:v>3858</c:v>
                </c:pt>
                <c:pt idx="103">
                  <c:v>3837</c:v>
                </c:pt>
                <c:pt idx="104">
                  <c:v>3850</c:v>
                </c:pt>
                <c:pt idx="105">
                  <c:v>3844</c:v>
                </c:pt>
                <c:pt idx="106">
                  <c:v>3851</c:v>
                </c:pt>
                <c:pt idx="107">
                  <c:v>3824</c:v>
                </c:pt>
                <c:pt idx="108">
                  <c:v>3845</c:v>
                </c:pt>
                <c:pt idx="109">
                  <c:v>3826</c:v>
                </c:pt>
                <c:pt idx="110">
                  <c:v>3827</c:v>
                </c:pt>
                <c:pt idx="111">
                  <c:v>3827</c:v>
                </c:pt>
                <c:pt idx="112">
                  <c:v>3811</c:v>
                </c:pt>
                <c:pt idx="113">
                  <c:v>3817</c:v>
                </c:pt>
                <c:pt idx="114">
                  <c:v>3814</c:v>
                </c:pt>
                <c:pt idx="115">
                  <c:v>3791</c:v>
                </c:pt>
                <c:pt idx="116">
                  <c:v>3789</c:v>
                </c:pt>
                <c:pt idx="117">
                  <c:v>3809</c:v>
                </c:pt>
                <c:pt idx="118">
                  <c:v>3814</c:v>
                </c:pt>
                <c:pt idx="119">
                  <c:v>3779</c:v>
                </c:pt>
                <c:pt idx="120">
                  <c:v>3775</c:v>
                </c:pt>
                <c:pt idx="121">
                  <c:v>3773</c:v>
                </c:pt>
                <c:pt idx="122">
                  <c:v>3767</c:v>
                </c:pt>
                <c:pt idx="123">
                  <c:v>3755</c:v>
                </c:pt>
                <c:pt idx="124">
                  <c:v>3768</c:v>
                </c:pt>
                <c:pt idx="125">
                  <c:v>3758</c:v>
                </c:pt>
                <c:pt idx="126">
                  <c:v>3739</c:v>
                </c:pt>
                <c:pt idx="127">
                  <c:v>3781</c:v>
                </c:pt>
                <c:pt idx="128">
                  <c:v>3759</c:v>
                </c:pt>
                <c:pt idx="129">
                  <c:v>3740</c:v>
                </c:pt>
                <c:pt idx="130">
                  <c:v>3748</c:v>
                </c:pt>
                <c:pt idx="131">
                  <c:v>3764</c:v>
                </c:pt>
                <c:pt idx="132">
                  <c:v>3752</c:v>
                </c:pt>
                <c:pt idx="133">
                  <c:v>3751</c:v>
                </c:pt>
                <c:pt idx="134">
                  <c:v>3742</c:v>
                </c:pt>
                <c:pt idx="135">
                  <c:v>3747</c:v>
                </c:pt>
                <c:pt idx="136">
                  <c:v>3785</c:v>
                </c:pt>
                <c:pt idx="137">
                  <c:v>3820</c:v>
                </c:pt>
                <c:pt idx="138">
                  <c:v>3841</c:v>
                </c:pt>
                <c:pt idx="139">
                  <c:v>3877</c:v>
                </c:pt>
                <c:pt idx="140">
                  <c:v>3891</c:v>
                </c:pt>
                <c:pt idx="141">
                  <c:v>3887</c:v>
                </c:pt>
                <c:pt idx="142">
                  <c:v>3853</c:v>
                </c:pt>
                <c:pt idx="143">
                  <c:v>3820</c:v>
                </c:pt>
                <c:pt idx="144">
                  <c:v>3765</c:v>
                </c:pt>
                <c:pt idx="145">
                  <c:v>3751</c:v>
                </c:pt>
                <c:pt idx="146">
                  <c:v>3727</c:v>
                </c:pt>
                <c:pt idx="147">
                  <c:v>3738</c:v>
                </c:pt>
                <c:pt idx="148">
                  <c:v>3727</c:v>
                </c:pt>
                <c:pt idx="149">
                  <c:v>3699</c:v>
                </c:pt>
                <c:pt idx="150">
                  <c:v>3705</c:v>
                </c:pt>
                <c:pt idx="151">
                  <c:v>3688</c:v>
                </c:pt>
                <c:pt idx="152">
                  <c:v>3702</c:v>
                </c:pt>
                <c:pt idx="153">
                  <c:v>3719</c:v>
                </c:pt>
                <c:pt idx="154">
                  <c:v>3700</c:v>
                </c:pt>
                <c:pt idx="155">
                  <c:v>3708</c:v>
                </c:pt>
                <c:pt idx="156">
                  <c:v>3692</c:v>
                </c:pt>
                <c:pt idx="157">
                  <c:v>3687</c:v>
                </c:pt>
                <c:pt idx="158">
                  <c:v>3707</c:v>
                </c:pt>
                <c:pt idx="159">
                  <c:v>3688</c:v>
                </c:pt>
                <c:pt idx="160">
                  <c:v>3702</c:v>
                </c:pt>
                <c:pt idx="161">
                  <c:v>3671</c:v>
                </c:pt>
                <c:pt idx="162">
                  <c:v>3681</c:v>
                </c:pt>
                <c:pt idx="163">
                  <c:v>3675</c:v>
                </c:pt>
                <c:pt idx="164">
                  <c:v>3674</c:v>
                </c:pt>
                <c:pt idx="165">
                  <c:v>3685</c:v>
                </c:pt>
                <c:pt idx="166">
                  <c:v>3698</c:v>
                </c:pt>
                <c:pt idx="167">
                  <c:v>3696</c:v>
                </c:pt>
                <c:pt idx="168">
                  <c:v>3735</c:v>
                </c:pt>
                <c:pt idx="169">
                  <c:v>3753</c:v>
                </c:pt>
                <c:pt idx="170">
                  <c:v>3803</c:v>
                </c:pt>
                <c:pt idx="171">
                  <c:v>3859</c:v>
                </c:pt>
                <c:pt idx="172">
                  <c:v>3910</c:v>
                </c:pt>
                <c:pt idx="173">
                  <c:v>3956</c:v>
                </c:pt>
                <c:pt idx="174">
                  <c:v>3939</c:v>
                </c:pt>
                <c:pt idx="175">
                  <c:v>3910</c:v>
                </c:pt>
                <c:pt idx="176">
                  <c:v>3854</c:v>
                </c:pt>
                <c:pt idx="177">
                  <c:v>3790</c:v>
                </c:pt>
                <c:pt idx="178">
                  <c:v>3730</c:v>
                </c:pt>
                <c:pt idx="179">
                  <c:v>3695</c:v>
                </c:pt>
                <c:pt idx="180">
                  <c:v>3677</c:v>
                </c:pt>
                <c:pt idx="181">
                  <c:v>3646</c:v>
                </c:pt>
                <c:pt idx="182">
                  <c:v>3637</c:v>
                </c:pt>
                <c:pt idx="183">
                  <c:v>3657</c:v>
                </c:pt>
                <c:pt idx="184">
                  <c:v>3645</c:v>
                </c:pt>
                <c:pt idx="185">
                  <c:v>3641</c:v>
                </c:pt>
                <c:pt idx="186">
                  <c:v>3640</c:v>
                </c:pt>
                <c:pt idx="187">
                  <c:v>3618</c:v>
                </c:pt>
                <c:pt idx="188">
                  <c:v>3598</c:v>
                </c:pt>
                <c:pt idx="189">
                  <c:v>3623</c:v>
                </c:pt>
                <c:pt idx="190">
                  <c:v>3607</c:v>
                </c:pt>
                <c:pt idx="191">
                  <c:v>3591</c:v>
                </c:pt>
                <c:pt idx="192">
                  <c:v>3615</c:v>
                </c:pt>
                <c:pt idx="193">
                  <c:v>3597</c:v>
                </c:pt>
                <c:pt idx="194">
                  <c:v>3605</c:v>
                </c:pt>
                <c:pt idx="195">
                  <c:v>3607</c:v>
                </c:pt>
                <c:pt idx="196">
                  <c:v>3599</c:v>
                </c:pt>
                <c:pt idx="197">
                  <c:v>3584</c:v>
                </c:pt>
                <c:pt idx="198">
                  <c:v>3575</c:v>
                </c:pt>
                <c:pt idx="199">
                  <c:v>3563</c:v>
                </c:pt>
                <c:pt idx="200">
                  <c:v>3597</c:v>
                </c:pt>
                <c:pt idx="201">
                  <c:v>3578</c:v>
                </c:pt>
                <c:pt idx="202">
                  <c:v>3569</c:v>
                </c:pt>
                <c:pt idx="203">
                  <c:v>3566</c:v>
                </c:pt>
                <c:pt idx="204">
                  <c:v>3587</c:v>
                </c:pt>
                <c:pt idx="205">
                  <c:v>3583</c:v>
                </c:pt>
                <c:pt idx="206">
                  <c:v>3574</c:v>
                </c:pt>
                <c:pt idx="207">
                  <c:v>3560</c:v>
                </c:pt>
                <c:pt idx="208">
                  <c:v>3537</c:v>
                </c:pt>
                <c:pt idx="209">
                  <c:v>3552</c:v>
                </c:pt>
                <c:pt idx="210">
                  <c:v>3530</c:v>
                </c:pt>
                <c:pt idx="211">
                  <c:v>3554</c:v>
                </c:pt>
                <c:pt idx="212">
                  <c:v>3535</c:v>
                </c:pt>
                <c:pt idx="213">
                  <c:v>3541</c:v>
                </c:pt>
                <c:pt idx="214">
                  <c:v>3531</c:v>
                </c:pt>
                <c:pt idx="215">
                  <c:v>3524</c:v>
                </c:pt>
                <c:pt idx="216">
                  <c:v>3537</c:v>
                </c:pt>
                <c:pt idx="217">
                  <c:v>3524</c:v>
                </c:pt>
                <c:pt idx="218">
                  <c:v>3518</c:v>
                </c:pt>
                <c:pt idx="219">
                  <c:v>3506</c:v>
                </c:pt>
                <c:pt idx="220">
                  <c:v>3519</c:v>
                </c:pt>
                <c:pt idx="221">
                  <c:v>3519</c:v>
                </c:pt>
                <c:pt idx="222">
                  <c:v>3523</c:v>
                </c:pt>
                <c:pt idx="223">
                  <c:v>3512</c:v>
                </c:pt>
                <c:pt idx="224">
                  <c:v>3492</c:v>
                </c:pt>
                <c:pt idx="225">
                  <c:v>3523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34-4303-8019-AF9C87822864}"/>
            </c:ext>
          </c:extLst>
        </c:ser>
        <c:ser>
          <c:idx val="1"/>
          <c:order val="1"/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'Fit Raman L+NL'!$J$18:$J$243</c:f>
              <c:numCache>
                <c:formatCode>General</c:formatCode>
                <c:ptCount val="226"/>
                <c:pt idx="0">
                  <c:v>1260.396</c:v>
                </c:pt>
                <c:pt idx="1">
                  <c:v>1263.1663000000001</c:v>
                </c:pt>
                <c:pt idx="2">
                  <c:v>1265.9354000000001</c:v>
                </c:pt>
                <c:pt idx="3">
                  <c:v>1268.7035000000001</c:v>
                </c:pt>
                <c:pt idx="4">
                  <c:v>1271.4706000000001</c:v>
                </c:pt>
                <c:pt idx="5">
                  <c:v>1274.2366</c:v>
                </c:pt>
                <c:pt idx="6">
                  <c:v>1277.0015000000001</c:v>
                </c:pt>
                <c:pt idx="7">
                  <c:v>1279.7654</c:v>
                </c:pt>
                <c:pt idx="8">
                  <c:v>1282.5269000000001</c:v>
                </c:pt>
                <c:pt idx="9">
                  <c:v>1285.2887000000001</c:v>
                </c:pt>
                <c:pt idx="10">
                  <c:v>1288.0494000000001</c:v>
                </c:pt>
                <c:pt idx="11">
                  <c:v>1290.8090999999999</c:v>
                </c:pt>
                <c:pt idx="12">
                  <c:v>1293.5677000000001</c:v>
                </c:pt>
                <c:pt idx="13">
                  <c:v>1296.3253</c:v>
                </c:pt>
                <c:pt idx="14">
                  <c:v>1299.0818999999999</c:v>
                </c:pt>
                <c:pt idx="15">
                  <c:v>1301.8373999999999</c:v>
                </c:pt>
                <c:pt idx="16">
                  <c:v>1304.5917999999999</c:v>
                </c:pt>
                <c:pt idx="17">
                  <c:v>1307.3439000000001</c:v>
                </c:pt>
                <c:pt idx="18">
                  <c:v>1310.0962999999999</c:v>
                </c:pt>
                <c:pt idx="19">
                  <c:v>1312.8475000000001</c:v>
                </c:pt>
                <c:pt idx="20">
                  <c:v>1315.5978</c:v>
                </c:pt>
                <c:pt idx="21">
                  <c:v>1318.347</c:v>
                </c:pt>
                <c:pt idx="22">
                  <c:v>1321.0952</c:v>
                </c:pt>
                <c:pt idx="23">
                  <c:v>1323.8423</c:v>
                </c:pt>
                <c:pt idx="24">
                  <c:v>1326.5884000000001</c:v>
                </c:pt>
                <c:pt idx="25">
                  <c:v>1329.3322000000001</c:v>
                </c:pt>
                <c:pt idx="26">
                  <c:v>1332.0762</c:v>
                </c:pt>
                <c:pt idx="27">
                  <c:v>1334.8190999999999</c:v>
                </c:pt>
                <c:pt idx="28">
                  <c:v>1337.5609999999999</c:v>
                </c:pt>
                <c:pt idx="29">
                  <c:v>1340.3018999999999</c:v>
                </c:pt>
                <c:pt idx="30">
                  <c:v>1343.0417</c:v>
                </c:pt>
                <c:pt idx="31">
                  <c:v>1345.7805000000001</c:v>
                </c:pt>
                <c:pt idx="32">
                  <c:v>1348.5183</c:v>
                </c:pt>
                <c:pt idx="33">
                  <c:v>1351.2550000000001</c:v>
                </c:pt>
                <c:pt idx="34">
                  <c:v>1353.9893999999999</c:v>
                </c:pt>
                <c:pt idx="35">
                  <c:v>1356.7239999999999</c:v>
                </c:pt>
                <c:pt idx="36">
                  <c:v>1359.4576</c:v>
                </c:pt>
                <c:pt idx="37">
                  <c:v>1362.1902</c:v>
                </c:pt>
                <c:pt idx="38">
                  <c:v>1364.9218000000001</c:v>
                </c:pt>
                <c:pt idx="39">
                  <c:v>1367.6522</c:v>
                </c:pt>
                <c:pt idx="40">
                  <c:v>1370.3816999999999</c:v>
                </c:pt>
                <c:pt idx="41">
                  <c:v>1373.1102000000001</c:v>
                </c:pt>
                <c:pt idx="42">
                  <c:v>1375.8375000000001</c:v>
                </c:pt>
                <c:pt idx="43">
                  <c:v>1378.5626</c:v>
                </c:pt>
                <c:pt idx="44">
                  <c:v>1381.288</c:v>
                </c:pt>
                <c:pt idx="45">
                  <c:v>1384.0123000000001</c:v>
                </c:pt>
                <c:pt idx="46">
                  <c:v>1386.7356</c:v>
                </c:pt>
                <c:pt idx="47">
                  <c:v>1389.4579000000001</c:v>
                </c:pt>
                <c:pt idx="48">
                  <c:v>1392.1791000000001</c:v>
                </c:pt>
                <c:pt idx="49">
                  <c:v>1394.8993</c:v>
                </c:pt>
                <c:pt idx="50">
                  <c:v>1397.6184000000001</c:v>
                </c:pt>
                <c:pt idx="51">
                  <c:v>1400.3364999999999</c:v>
                </c:pt>
                <c:pt idx="52">
                  <c:v>1403.0524</c:v>
                </c:pt>
                <c:pt idx="53">
                  <c:v>1405.7686000000001</c:v>
                </c:pt>
                <c:pt idx="54">
                  <c:v>1408.4835</c:v>
                </c:pt>
                <c:pt idx="55">
                  <c:v>1411.1976</c:v>
                </c:pt>
                <c:pt idx="56">
                  <c:v>1413.9105999999999</c:v>
                </c:pt>
                <c:pt idx="57">
                  <c:v>1416.6225999999999</c:v>
                </c:pt>
                <c:pt idx="58">
                  <c:v>1419.3335999999999</c:v>
                </c:pt>
                <c:pt idx="59">
                  <c:v>1422.0436</c:v>
                </c:pt>
                <c:pt idx="60">
                  <c:v>1424.7524000000001</c:v>
                </c:pt>
                <c:pt idx="61">
                  <c:v>1427.4591</c:v>
                </c:pt>
                <c:pt idx="62">
                  <c:v>1430.1659</c:v>
                </c:pt>
                <c:pt idx="63">
                  <c:v>1432.8717999999999</c:v>
                </c:pt>
                <c:pt idx="64">
                  <c:v>1435.5767000000001</c:v>
                </c:pt>
                <c:pt idx="65">
                  <c:v>1438.2805000000001</c:v>
                </c:pt>
                <c:pt idx="66">
                  <c:v>1440.9833000000001</c:v>
                </c:pt>
                <c:pt idx="67">
                  <c:v>1443.6850999999999</c:v>
                </c:pt>
                <c:pt idx="68">
                  <c:v>1446.3859</c:v>
                </c:pt>
                <c:pt idx="69">
                  <c:v>1449.0856000000001</c:v>
                </c:pt>
                <c:pt idx="70">
                  <c:v>1451.7831000000001</c:v>
                </c:pt>
                <c:pt idx="71">
                  <c:v>1454.4807000000001</c:v>
                </c:pt>
                <c:pt idx="72">
                  <c:v>1457.1775</c:v>
                </c:pt>
                <c:pt idx="73">
                  <c:v>1459.8732</c:v>
                </c:pt>
                <c:pt idx="74">
                  <c:v>1462.5679</c:v>
                </c:pt>
                <c:pt idx="75">
                  <c:v>1465.2615000000001</c:v>
                </c:pt>
                <c:pt idx="76">
                  <c:v>1467.9540999999999</c:v>
                </c:pt>
                <c:pt idx="77">
                  <c:v>1470.6458</c:v>
                </c:pt>
                <c:pt idx="78">
                  <c:v>1473.3351</c:v>
                </c:pt>
                <c:pt idx="79">
                  <c:v>1476.0247999999999</c:v>
                </c:pt>
                <c:pt idx="80">
                  <c:v>1478.7134000000001</c:v>
                </c:pt>
                <c:pt idx="81">
                  <c:v>1481.4009000000001</c:v>
                </c:pt>
                <c:pt idx="82">
                  <c:v>1484.0875000000001</c:v>
                </c:pt>
                <c:pt idx="83">
                  <c:v>1486.7731000000001</c:v>
                </c:pt>
                <c:pt idx="84">
                  <c:v>1489.4576</c:v>
                </c:pt>
                <c:pt idx="85">
                  <c:v>1492.1412</c:v>
                </c:pt>
                <c:pt idx="86">
                  <c:v>1494.8236999999999</c:v>
                </c:pt>
                <c:pt idx="87">
                  <c:v>1497.5039999999999</c:v>
                </c:pt>
                <c:pt idx="88">
                  <c:v>1500.1846</c:v>
                </c:pt>
                <c:pt idx="89">
                  <c:v>1502.8641</c:v>
                </c:pt>
                <c:pt idx="90">
                  <c:v>1505.5426</c:v>
                </c:pt>
                <c:pt idx="91">
                  <c:v>1508.2202</c:v>
                </c:pt>
                <c:pt idx="92">
                  <c:v>1510.8967</c:v>
                </c:pt>
                <c:pt idx="93">
                  <c:v>1513.5723</c:v>
                </c:pt>
                <c:pt idx="94">
                  <c:v>1516.2466999999999</c:v>
                </c:pt>
                <c:pt idx="95">
                  <c:v>1518.9203</c:v>
                </c:pt>
                <c:pt idx="96">
                  <c:v>1521.5916</c:v>
                </c:pt>
                <c:pt idx="97">
                  <c:v>1524.2630999999999</c:v>
                </c:pt>
                <c:pt idx="98">
                  <c:v>1526.9336000000001</c:v>
                </c:pt>
                <c:pt idx="99">
                  <c:v>1529.6030000000001</c:v>
                </c:pt>
                <c:pt idx="100">
                  <c:v>1532.2716</c:v>
                </c:pt>
                <c:pt idx="101">
                  <c:v>1534.9391000000001</c:v>
                </c:pt>
                <c:pt idx="102">
                  <c:v>1537.6056000000001</c:v>
                </c:pt>
                <c:pt idx="103">
                  <c:v>1540.2710999999999</c:v>
                </c:pt>
                <c:pt idx="104">
                  <c:v>1542.9357</c:v>
                </c:pt>
                <c:pt idx="105">
                  <c:v>1545.598</c:v>
                </c:pt>
                <c:pt idx="106">
                  <c:v>1548.2603999999999</c:v>
                </c:pt>
                <c:pt idx="107">
                  <c:v>1550.922</c:v>
                </c:pt>
                <c:pt idx="108">
                  <c:v>1553.5825</c:v>
                </c:pt>
                <c:pt idx="109">
                  <c:v>1556.2420999999999</c:v>
                </c:pt>
                <c:pt idx="110">
                  <c:v>1558.9005999999999</c:v>
                </c:pt>
                <c:pt idx="111">
                  <c:v>1561.5581</c:v>
                </c:pt>
                <c:pt idx="112">
                  <c:v>1564.2147</c:v>
                </c:pt>
                <c:pt idx="113">
                  <c:v>1566.8704</c:v>
                </c:pt>
                <c:pt idx="114">
                  <c:v>1569.5237</c:v>
                </c:pt>
                <c:pt idx="115">
                  <c:v>1572.1774</c:v>
                </c:pt>
                <c:pt idx="116">
                  <c:v>1574.83</c:v>
                </c:pt>
                <c:pt idx="117">
                  <c:v>1577.4813999999999</c:v>
                </c:pt>
                <c:pt idx="118">
                  <c:v>1580.1321</c:v>
                </c:pt>
                <c:pt idx="119">
                  <c:v>1582.7817</c:v>
                </c:pt>
                <c:pt idx="120">
                  <c:v>1585.4303</c:v>
                </c:pt>
                <c:pt idx="121">
                  <c:v>1588.078</c:v>
                </c:pt>
                <c:pt idx="122">
                  <c:v>1590.7247</c:v>
                </c:pt>
                <c:pt idx="123">
                  <c:v>1593.3693000000001</c:v>
                </c:pt>
                <c:pt idx="124">
                  <c:v>1596.0138999999999</c:v>
                </c:pt>
                <c:pt idx="125">
                  <c:v>1598.6576</c:v>
                </c:pt>
                <c:pt idx="126">
                  <c:v>1601.3004000000001</c:v>
                </c:pt>
                <c:pt idx="127">
                  <c:v>1603.942</c:v>
                </c:pt>
                <c:pt idx="128">
                  <c:v>1606.5827999999999</c:v>
                </c:pt>
                <c:pt idx="129">
                  <c:v>1609.2225000000001</c:v>
                </c:pt>
                <c:pt idx="130">
                  <c:v>1611.8613</c:v>
                </c:pt>
                <c:pt idx="131">
                  <c:v>1614.4991</c:v>
                </c:pt>
                <c:pt idx="132">
                  <c:v>1617.1349</c:v>
                </c:pt>
                <c:pt idx="133">
                  <c:v>1619.7708</c:v>
                </c:pt>
                <c:pt idx="134">
                  <c:v>1622.4056</c:v>
                </c:pt>
                <c:pt idx="135">
                  <c:v>1625.0393999999999</c:v>
                </c:pt>
                <c:pt idx="136">
                  <c:v>1627.6723999999999</c:v>
                </c:pt>
                <c:pt idx="137">
                  <c:v>1630.3043</c:v>
                </c:pt>
                <c:pt idx="138">
                  <c:v>1632.9351999999999</c:v>
                </c:pt>
                <c:pt idx="139">
                  <c:v>1635.5652</c:v>
                </c:pt>
                <c:pt idx="140">
                  <c:v>1638.193</c:v>
                </c:pt>
                <c:pt idx="141">
                  <c:v>1640.8209999999999</c:v>
                </c:pt>
                <c:pt idx="142">
                  <c:v>1643.4481000000001</c:v>
                </c:pt>
                <c:pt idx="143">
                  <c:v>1646.0742</c:v>
                </c:pt>
                <c:pt idx="144">
                  <c:v>1648.6992</c:v>
                </c:pt>
                <c:pt idx="145">
                  <c:v>1651.3234</c:v>
                </c:pt>
                <c:pt idx="146">
                  <c:v>1653.9465</c:v>
                </c:pt>
                <c:pt idx="147">
                  <c:v>1656.5687</c:v>
                </c:pt>
                <c:pt idx="148">
                  <c:v>1659.1898000000001</c:v>
                </c:pt>
                <c:pt idx="149">
                  <c:v>1661.809</c:v>
                </c:pt>
                <c:pt idx="150">
                  <c:v>1664.4282000000001</c:v>
                </c:pt>
                <c:pt idx="151">
                  <c:v>1667.0464999999999</c:v>
                </c:pt>
                <c:pt idx="152">
                  <c:v>1669.6638</c:v>
                </c:pt>
                <c:pt idx="153">
                  <c:v>1672.2801999999999</c:v>
                </c:pt>
                <c:pt idx="154">
                  <c:v>1674.8955000000001</c:v>
                </c:pt>
                <c:pt idx="155">
                  <c:v>1677.5099</c:v>
                </c:pt>
                <c:pt idx="156">
                  <c:v>1680.1233999999999</c:v>
                </c:pt>
                <c:pt idx="157">
                  <c:v>1682.7357999999999</c:v>
                </c:pt>
                <c:pt idx="158">
                  <c:v>1685.3461</c:v>
                </c:pt>
                <c:pt idx="159">
                  <c:v>1687.9567</c:v>
                </c:pt>
                <c:pt idx="160">
                  <c:v>1690.5663</c:v>
                </c:pt>
                <c:pt idx="161">
                  <c:v>1693.1748</c:v>
                </c:pt>
                <c:pt idx="162">
                  <c:v>1695.7825</c:v>
                </c:pt>
                <c:pt idx="163">
                  <c:v>1698.3892000000001</c:v>
                </c:pt>
                <c:pt idx="164">
                  <c:v>1700.9948999999999</c:v>
                </c:pt>
                <c:pt idx="165">
                  <c:v>1703.5996</c:v>
                </c:pt>
                <c:pt idx="166">
                  <c:v>1706.2034000000001</c:v>
                </c:pt>
                <c:pt idx="167">
                  <c:v>1708.8051</c:v>
                </c:pt>
                <c:pt idx="168">
                  <c:v>1711.4069</c:v>
                </c:pt>
                <c:pt idx="169">
                  <c:v>1714.0078000000001</c:v>
                </c:pt>
                <c:pt idx="170">
                  <c:v>1716.6077</c:v>
                </c:pt>
                <c:pt idx="171">
                  <c:v>1719.2067</c:v>
                </c:pt>
                <c:pt idx="172">
                  <c:v>1721.8046999999999</c:v>
                </c:pt>
                <c:pt idx="173">
                  <c:v>1724.4016999999999</c:v>
                </c:pt>
                <c:pt idx="174">
                  <c:v>1726.9979000000001</c:v>
                </c:pt>
                <c:pt idx="175">
                  <c:v>1729.5930000000001</c:v>
                </c:pt>
                <c:pt idx="176">
                  <c:v>1732.1859999999999</c:v>
                </c:pt>
                <c:pt idx="177">
                  <c:v>1734.7791999999999</c:v>
                </c:pt>
                <c:pt idx="178">
                  <c:v>1737.3715</c:v>
                </c:pt>
                <c:pt idx="179">
                  <c:v>1739.9628</c:v>
                </c:pt>
                <c:pt idx="180">
                  <c:v>1742.5532000000001</c:v>
                </c:pt>
                <c:pt idx="181">
                  <c:v>1745.1425999999999</c:v>
                </c:pt>
                <c:pt idx="182">
                  <c:v>1747.7311</c:v>
                </c:pt>
                <c:pt idx="183">
                  <c:v>1750.3185000000001</c:v>
                </c:pt>
                <c:pt idx="184">
                  <c:v>1752.905</c:v>
                </c:pt>
                <c:pt idx="185">
                  <c:v>1755.4893999999999</c:v>
                </c:pt>
                <c:pt idx="186">
                  <c:v>1758.0741</c:v>
                </c:pt>
                <c:pt idx="187">
                  <c:v>1760.6577</c:v>
                </c:pt>
                <c:pt idx="188">
                  <c:v>1763.2405000000001</c:v>
                </c:pt>
                <c:pt idx="189">
                  <c:v>1765.8223</c:v>
                </c:pt>
                <c:pt idx="190">
                  <c:v>1768.4031</c:v>
                </c:pt>
                <c:pt idx="191">
                  <c:v>1770.9829999999999</c:v>
                </c:pt>
                <c:pt idx="192">
                  <c:v>1773.5618999999999</c:v>
                </c:pt>
                <c:pt idx="193">
                  <c:v>1776.1387</c:v>
                </c:pt>
                <c:pt idx="194">
                  <c:v>1778.7157</c:v>
                </c:pt>
                <c:pt idx="195">
                  <c:v>1781.2918999999999</c:v>
                </c:pt>
                <c:pt idx="196">
                  <c:v>1783.8669</c:v>
                </c:pt>
                <c:pt idx="197">
                  <c:v>1786.4412</c:v>
                </c:pt>
                <c:pt idx="198">
                  <c:v>1789.0144</c:v>
                </c:pt>
                <c:pt idx="199">
                  <c:v>1791.5867000000001</c:v>
                </c:pt>
                <c:pt idx="200">
                  <c:v>1794.1581000000001</c:v>
                </c:pt>
                <c:pt idx="201">
                  <c:v>1796.7284999999999</c:v>
                </c:pt>
                <c:pt idx="202">
                  <c:v>1799.2968000000001</c:v>
                </c:pt>
                <c:pt idx="203">
                  <c:v>1801.8652</c:v>
                </c:pt>
                <c:pt idx="204">
                  <c:v>1804.4329</c:v>
                </c:pt>
                <c:pt idx="205">
                  <c:v>1806.9994999999999</c:v>
                </c:pt>
                <c:pt idx="206">
                  <c:v>1809.5652</c:v>
                </c:pt>
                <c:pt idx="207">
                  <c:v>1812.13</c:v>
                </c:pt>
                <c:pt idx="208">
                  <c:v>1814.6937</c:v>
                </c:pt>
                <c:pt idx="209">
                  <c:v>1817.2566999999999</c:v>
                </c:pt>
                <c:pt idx="210">
                  <c:v>1819.8186000000001</c:v>
                </c:pt>
                <c:pt idx="211">
                  <c:v>1822.3784000000001</c:v>
                </c:pt>
                <c:pt idx="212">
                  <c:v>1824.9385</c:v>
                </c:pt>
                <c:pt idx="213">
                  <c:v>1827.4975999999999</c:v>
                </c:pt>
                <c:pt idx="214">
                  <c:v>1830.0558000000001</c:v>
                </c:pt>
                <c:pt idx="215">
                  <c:v>1832.6130000000001</c:v>
                </c:pt>
                <c:pt idx="216">
                  <c:v>1835.1693</c:v>
                </c:pt>
                <c:pt idx="217">
                  <c:v>1837.7246</c:v>
                </c:pt>
                <c:pt idx="218">
                  <c:v>1840.2791</c:v>
                </c:pt>
                <c:pt idx="219">
                  <c:v>1842.8326</c:v>
                </c:pt>
                <c:pt idx="220">
                  <c:v>1845.3839</c:v>
                </c:pt>
                <c:pt idx="221">
                  <c:v>1847.9355</c:v>
                </c:pt>
                <c:pt idx="222">
                  <c:v>1850.4863</c:v>
                </c:pt>
                <c:pt idx="223">
                  <c:v>1853.0360000000001</c:v>
                </c:pt>
                <c:pt idx="224">
                  <c:v>1855.5848000000001</c:v>
                </c:pt>
                <c:pt idx="225">
                  <c:v>1858.1328000000001</c:v>
                </c:pt>
              </c:numCache>
              <c:extLst xmlns:c15="http://schemas.microsoft.com/office/drawing/2012/chart"/>
            </c:numRef>
          </c:xVal>
          <c:yVal>
            <c:numRef>
              <c:f>'Fit Raman L+NL'!$T$18:$T$243</c:f>
              <c:numCache>
                <c:formatCode>General</c:formatCode>
                <c:ptCount val="226"/>
                <c:pt idx="0">
                  <c:v>4214.8375994975186</c:v>
                </c:pt>
                <c:pt idx="1">
                  <c:v>4239.1693552321622</c:v>
                </c:pt>
                <c:pt idx="2">
                  <c:v>4282.0712868014416</c:v>
                </c:pt>
                <c:pt idx="3">
                  <c:v>4349.3018702948002</c:v>
                </c:pt>
                <c:pt idx="4">
                  <c:v>4443.7815408314755</c:v>
                </c:pt>
                <c:pt idx="5">
                  <c:v>4562.6122077830851</c:v>
                </c:pt>
                <c:pt idx="6">
                  <c:v>4694.9528907913937</c:v>
                </c:pt>
                <c:pt idx="7">
                  <c:v>4822.3051386903371</c:v>
                </c:pt>
                <c:pt idx="8">
                  <c:v>4922.0453704480233</c:v>
                </c:pt>
                <c:pt idx="9">
                  <c:v>4973.8454193288107</c:v>
                </c:pt>
                <c:pt idx="10">
                  <c:v>4965.9515235134177</c:v>
                </c:pt>
                <c:pt idx="11">
                  <c:v>4899.4535664737723</c:v>
                </c:pt>
                <c:pt idx="12">
                  <c:v>4787.8217238863199</c:v>
                </c:pt>
                <c:pt idx="13">
                  <c:v>4652.2391281259097</c:v>
                </c:pt>
                <c:pt idx="14">
                  <c:v>4514.9049211800357</c:v>
                </c:pt>
                <c:pt idx="15">
                  <c:v>4393.170160055176</c:v>
                </c:pt>
                <c:pt idx="16">
                  <c:v>4296.5210125260564</c:v>
                </c:pt>
                <c:pt idx="17">
                  <c:v>4226.8113787842667</c:v>
                </c:pt>
                <c:pt idx="18">
                  <c:v>4180.4958073357275</c:v>
                </c:pt>
                <c:pt idx="19">
                  <c:v>4151.7481670689622</c:v>
                </c:pt>
                <c:pt idx="20">
                  <c:v>4134.6357247238147</c:v>
                </c:pt>
                <c:pt idx="21">
                  <c:v>4124.4257460294111</c:v>
                </c:pt>
                <c:pt idx="22">
                  <c:v>4117.8999239466784</c:v>
                </c:pt>
                <c:pt idx="23">
                  <c:v>4113.1349593694094</c:v>
                </c:pt>
                <c:pt idx="24">
                  <c:v>4109.099564091719</c:v>
                </c:pt>
                <c:pt idx="25">
                  <c:v>4105.2926264187336</c:v>
                </c:pt>
                <c:pt idx="26">
                  <c:v>4101.4853143621731</c:v>
                </c:pt>
                <c:pt idx="27">
                  <c:v>4097.5883448226105</c:v>
                </c:pt>
                <c:pt idx="28">
                  <c:v>4093.5748593060712</c:v>
                </c:pt>
                <c:pt idx="29">
                  <c:v>4089.4529814370094</c:v>
                </c:pt>
                <c:pt idx="30">
                  <c:v>4085.2546185699239</c:v>
                </c:pt>
                <c:pt idx="31">
                  <c:v>4081.0299151112404</c:v>
                </c:pt>
                <c:pt idx="32">
                  <c:v>4076.843018378926</c:v>
                </c:pt>
                <c:pt idx="33">
                  <c:v>4072.7656853364756</c:v>
                </c:pt>
                <c:pt idx="34">
                  <c:v>4068.870415510592</c:v>
                </c:pt>
                <c:pt idx="35">
                  <c:v>4065.2146621075608</c:v>
                </c:pt>
                <c:pt idx="36">
                  <c:v>4061.8430355922364</c:v>
                </c:pt>
                <c:pt idx="37">
                  <c:v>4058.774050391653</c:v>
                </c:pt>
                <c:pt idx="38">
                  <c:v>4055.9991894976447</c:v>
                </c:pt>
                <c:pt idx="39">
                  <c:v>4053.4844010490974</c:v>
                </c:pt>
                <c:pt idx="40">
                  <c:v>4051.1745483357618</c:v>
                </c:pt>
                <c:pt idx="41">
                  <c:v>4049.0022327643269</c:v>
                </c:pt>
                <c:pt idx="42">
                  <c:v>4046.8974540734607</c:v>
                </c:pt>
                <c:pt idx="43">
                  <c:v>4044.8008711363368</c:v>
                </c:pt>
                <c:pt idx="44">
                  <c:v>4042.6819480301324</c:v>
                </c:pt>
                <c:pt idx="45">
                  <c:v>4040.5946737107179</c:v>
                </c:pt>
                <c:pt idx="46">
                  <c:v>4038.8004127771533</c:v>
                </c:pt>
                <c:pt idx="47">
                  <c:v>4038.065550473686</c:v>
                </c:pt>
                <c:pt idx="48">
                  <c:v>4040.2552027693432</c:v>
                </c:pt>
                <c:pt idx="49">
                  <c:v>4049.3038847916564</c:v>
                </c:pt>
                <c:pt idx="50">
                  <c:v>4072.3864404533765</c:v>
                </c:pt>
                <c:pt idx="51">
                  <c:v>4120.594845739437</c:v>
                </c:pt>
                <c:pt idx="52">
                  <c:v>4207.7966507219771</c:v>
                </c:pt>
                <c:pt idx="53">
                  <c:v>4346.6972507088094</c:v>
                </c:pt>
                <c:pt idx="54">
                  <c:v>4541.5190980113302</c:v>
                </c:pt>
                <c:pt idx="55">
                  <c:v>4780.8955103477965</c:v>
                </c:pt>
                <c:pt idx="56">
                  <c:v>5035.0385859064645</c:v>
                </c:pt>
                <c:pt idx="57">
                  <c:v>5261.9845553123923</c:v>
                </c:pt>
                <c:pt idx="58">
                  <c:v>5422.0541320056682</c:v>
                </c:pt>
                <c:pt idx="59">
                  <c:v>5494.021815141622</c:v>
                </c:pt>
                <c:pt idx="60">
                  <c:v>5483.588273604405</c:v>
                </c:pt>
                <c:pt idx="61">
                  <c:v>5418.7670902756727</c:v>
                </c:pt>
                <c:pt idx="62">
                  <c:v>5334.7671305818458</c:v>
                </c:pt>
                <c:pt idx="63">
                  <c:v>5257.8819152104725</c:v>
                </c:pt>
                <c:pt idx="64">
                  <c:v>5196.5318428939318</c:v>
                </c:pt>
                <c:pt idx="65">
                  <c:v>5142.8420716127021</c:v>
                </c:pt>
                <c:pt idx="66">
                  <c:v>5081.3033252137038</c:v>
                </c:pt>
                <c:pt idx="67">
                  <c:v>4998.4630819955928</c:v>
                </c:pt>
                <c:pt idx="68">
                  <c:v>4888.9875205202625</c:v>
                </c:pt>
                <c:pt idx="69">
                  <c:v>4756.7381109214548</c:v>
                </c:pt>
                <c:pt idx="70">
                  <c:v>4612.1602530298314</c:v>
                </c:pt>
                <c:pt idx="71">
                  <c:v>4467.8860072552361</c:v>
                </c:pt>
                <c:pt idx="72">
                  <c:v>4335.3619243365865</c:v>
                </c:pt>
                <c:pt idx="73">
                  <c:v>4222.3407433013481</c:v>
                </c:pt>
                <c:pt idx="74">
                  <c:v>4132.2087755518969</c:v>
                </c:pt>
                <c:pt idx="75">
                  <c:v>4064.5838092166823</c:v>
                </c:pt>
                <c:pt idx="76">
                  <c:v>4016.5370288195213</c:v>
                </c:pt>
                <c:pt idx="77">
                  <c:v>3983.9482588589754</c:v>
                </c:pt>
                <c:pt idx="78">
                  <c:v>3962.6021007149552</c:v>
                </c:pt>
                <c:pt idx="79">
                  <c:v>3948.8197083624905</c:v>
                </c:pt>
                <c:pt idx="80">
                  <c:v>3939.8069616103198</c:v>
                </c:pt>
                <c:pt idx="81">
                  <c:v>3933.6069751117884</c:v>
                </c:pt>
                <c:pt idx="82">
                  <c:v>3928.965485539969</c:v>
                </c:pt>
                <c:pt idx="83">
                  <c:v>3925.1376835120977</c:v>
                </c:pt>
                <c:pt idx="84">
                  <c:v>3921.710916796766</c:v>
                </c:pt>
                <c:pt idx="85">
                  <c:v>3918.4709151201037</c:v>
                </c:pt>
                <c:pt idx="86">
                  <c:v>3915.3137748770528</c:v>
                </c:pt>
                <c:pt idx="87">
                  <c:v>3912.1930939413041</c:v>
                </c:pt>
                <c:pt idx="88">
                  <c:v>3909.0854036475184</c:v>
                </c:pt>
                <c:pt idx="89">
                  <c:v>3905.9839656857698</c:v>
                </c:pt>
                <c:pt idx="90">
                  <c:v>3902.885444977589</c:v>
                </c:pt>
                <c:pt idx="91">
                  <c:v>3899.788555626501</c:v>
                </c:pt>
                <c:pt idx="92">
                  <c:v>3896.6931263516958</c:v>
                </c:pt>
                <c:pt idx="93">
                  <c:v>3893.5987946868568</c:v>
                </c:pt>
                <c:pt idx="94">
                  <c:v>3890.505867096821</c:v>
                </c:pt>
                <c:pt idx="95">
                  <c:v>3887.413869136522</c:v>
                </c:pt>
                <c:pt idx="96">
                  <c:v>3884.3245322559706</c:v>
                </c:pt>
                <c:pt idx="97">
                  <c:v>3881.2349643594598</c:v>
                </c:pt>
                <c:pt idx="98">
                  <c:v>3878.1465530208461</c:v>
                </c:pt>
                <c:pt idx="99">
                  <c:v>3875.0594138378983</c:v>
                </c:pt>
                <c:pt idx="100">
                  <c:v>3871.9731998514876</c:v>
                </c:pt>
                <c:pt idx="101">
                  <c:v>3868.8882580066688</c:v>
                </c:pt>
                <c:pt idx="102">
                  <c:v>3865.8044726537573</c:v>
                </c:pt>
                <c:pt idx="103">
                  <c:v>3862.7218437926558</c:v>
                </c:pt>
                <c:pt idx="104">
                  <c:v>3859.6402557741671</c:v>
                </c:pt>
                <c:pt idx="105">
                  <c:v>3856.5613276867921</c:v>
                </c:pt>
                <c:pt idx="106">
                  <c:v>3853.4822839502381</c:v>
                </c:pt>
                <c:pt idx="107">
                  <c:v>3850.4041654071143</c:v>
                </c:pt>
                <c:pt idx="108">
                  <c:v>3847.3273190049576</c:v>
                </c:pt>
                <c:pt idx="109">
                  <c:v>3844.2515134454106</c:v>
                </c:pt>
                <c:pt idx="110">
                  <c:v>3841.1769800268298</c:v>
                </c:pt>
                <c:pt idx="111">
                  <c:v>3838.1036031000372</c:v>
                </c:pt>
                <c:pt idx="112">
                  <c:v>3835.0312670158537</c:v>
                </c:pt>
                <c:pt idx="113">
                  <c:v>3831.9599717742803</c:v>
                </c:pt>
                <c:pt idx="114">
                  <c:v>3828.8914521129973</c:v>
                </c:pt>
                <c:pt idx="115">
                  <c:v>3825.8224698549993</c:v>
                </c:pt>
                <c:pt idx="116">
                  <c:v>3822.7547597379689</c:v>
                </c:pt>
                <c:pt idx="117">
                  <c:v>3819.6884374110832</c:v>
                </c:pt>
                <c:pt idx="118">
                  <c:v>3816.6229246284497</c:v>
                </c:pt>
                <c:pt idx="119">
                  <c:v>3813.5586839867829</c:v>
                </c:pt>
                <c:pt idx="120">
                  <c:v>3810.4955998369041</c:v>
                </c:pt>
                <c:pt idx="121">
                  <c:v>3807.4335565296351</c:v>
                </c:pt>
                <c:pt idx="122">
                  <c:v>3804.3726697141537</c:v>
                </c:pt>
                <c:pt idx="123">
                  <c:v>3801.3142115314299</c:v>
                </c:pt>
                <c:pt idx="124">
                  <c:v>3798.2557533487852</c:v>
                </c:pt>
                <c:pt idx="125">
                  <c:v>3795.198336010847</c:v>
                </c:pt>
                <c:pt idx="126">
                  <c:v>3792.1419595603375</c:v>
                </c:pt>
                <c:pt idx="127">
                  <c:v>3789.0869716774864</c:v>
                </c:pt>
                <c:pt idx="128">
                  <c:v>3786.0329199280282</c:v>
                </c:pt>
                <c:pt idx="129">
                  <c:v>3782.9802649695953</c:v>
                </c:pt>
                <c:pt idx="130">
                  <c:v>3779.9297993555774</c:v>
                </c:pt>
                <c:pt idx="131">
                  <c:v>3776.8890263049561</c:v>
                </c:pt>
                <c:pt idx="132">
                  <c:v>3773.9015285344249</c:v>
                </c:pt>
                <c:pt idx="133">
                  <c:v>3771.1577409691777</c:v>
                </c:pt>
                <c:pt idx="134">
                  <c:v>3769.3415851314521</c:v>
                </c:pt>
                <c:pt idx="135">
                  <c:v>3770.2911760206052</c:v>
                </c:pt>
                <c:pt idx="136">
                  <c:v>3777.5951955045521</c:v>
                </c:pt>
                <c:pt idx="137">
                  <c:v>3795.7003675566807</c:v>
                </c:pt>
                <c:pt idx="138">
                  <c:v>3826.0666748784361</c:v>
                </c:pt>
                <c:pt idx="139">
                  <c:v>3862.0411675447003</c:v>
                </c:pt>
                <c:pt idx="140">
                  <c:v>3888.5504657480569</c:v>
                </c:pt>
                <c:pt idx="141">
                  <c:v>3890.8591305715645</c:v>
                </c:pt>
                <c:pt idx="142">
                  <c:v>3866.0597194336351</c:v>
                </c:pt>
                <c:pt idx="143">
                  <c:v>3825.5856342189104</c:v>
                </c:pt>
                <c:pt idx="144">
                  <c:v>3785.7776955694794</c:v>
                </c:pt>
                <c:pt idx="145">
                  <c:v>3756.8342904068086</c:v>
                </c:pt>
                <c:pt idx="146">
                  <c:v>3739.84383188323</c:v>
                </c:pt>
                <c:pt idx="147">
                  <c:v>3730.9024768645745</c:v>
                </c:pt>
                <c:pt idx="148">
                  <c:v>3725.8773306356288</c:v>
                </c:pt>
                <c:pt idx="149">
                  <c:v>3722.3074586488488</c:v>
                </c:pt>
                <c:pt idx="150">
                  <c:v>3719.1597275452086</c:v>
                </c:pt>
                <c:pt idx="151">
                  <c:v>3716.1105839420779</c:v>
                </c:pt>
                <c:pt idx="152">
                  <c:v>3713.0806460391705</c:v>
                </c:pt>
                <c:pt idx="153">
                  <c:v>3710.054441247546</c:v>
                </c:pt>
                <c:pt idx="154">
                  <c:v>3707.0298340532363</c:v>
                </c:pt>
                <c:pt idx="155">
                  <c:v>3704.0063020601146</c:v>
                </c:pt>
                <c:pt idx="156">
                  <c:v>3700.9838298754712</c:v>
                </c:pt>
                <c:pt idx="157">
                  <c:v>3697.9627272282542</c:v>
                </c:pt>
                <c:pt idx="158">
                  <c:v>3694.9445668286544</c:v>
                </c:pt>
                <c:pt idx="159">
                  <c:v>3691.9284843296218</c:v>
                </c:pt>
                <c:pt idx="160">
                  <c:v>3688.9237567430027</c:v>
                </c:pt>
                <c:pt idx="161">
                  <c:v>3685.9584773194806</c:v>
                </c:pt>
                <c:pt idx="162">
                  <c:v>3683.121122116177</c:v>
                </c:pt>
                <c:pt idx="163">
                  <c:v>3680.6593507530447</c:v>
                </c:pt>
                <c:pt idx="164">
                  <c:v>3679.1740068252666</c:v>
                </c:pt>
                <c:pt idx="165">
                  <c:v>3679.9236679491751</c:v>
                </c:pt>
                <c:pt idx="166">
                  <c:v>3685.1433646263472</c:v>
                </c:pt>
                <c:pt idx="167">
                  <c:v>3698.079639847766</c:v>
                </c:pt>
                <c:pt idx="168">
                  <c:v>3722.3346963104468</c:v>
                </c:pt>
                <c:pt idx="169">
                  <c:v>3760.1303885414213</c:v>
                </c:pt>
                <c:pt idx="170">
                  <c:v>3809.9438315646275</c:v>
                </c:pt>
                <c:pt idx="171">
                  <c:v>3864.7636361908594</c:v>
                </c:pt>
                <c:pt idx="172">
                  <c:v>3912.6757895663077</c:v>
                </c:pt>
                <c:pt idx="173">
                  <c:v>3940.5540648906954</c:v>
                </c:pt>
                <c:pt idx="174">
                  <c:v>3939.4849587648282</c:v>
                </c:pt>
                <c:pt idx="175">
                  <c:v>3908.9178983288639</c:v>
                </c:pt>
                <c:pt idx="176">
                  <c:v>3856.9443555905759</c:v>
                </c:pt>
                <c:pt idx="177">
                  <c:v>3796.3913961428361</c:v>
                </c:pt>
                <c:pt idx="178">
                  <c:v>3739.5417365841449</c:v>
                </c:pt>
                <c:pt idx="179">
                  <c:v>3694.0753264870673</c:v>
                </c:pt>
                <c:pt idx="180">
                  <c:v>3662.1352341552006</c:v>
                </c:pt>
                <c:pt idx="181">
                  <c:v>3641.8678004570929</c:v>
                </c:pt>
                <c:pt idx="182">
                  <c:v>3629.7764020319082</c:v>
                </c:pt>
                <c:pt idx="183">
                  <c:v>3622.5334236182885</c:v>
                </c:pt>
                <c:pt idx="184">
                  <c:v>3617.7740061906866</c:v>
                </c:pt>
                <c:pt idx="185">
                  <c:v>3614.1289364764125</c:v>
                </c:pt>
                <c:pt idx="186">
                  <c:v>3610.9217505495517</c:v>
                </c:pt>
                <c:pt idx="187">
                  <c:v>3607.8690411755438</c:v>
                </c:pt>
                <c:pt idx="188">
                  <c:v>3604.8647856299312</c:v>
                </c:pt>
                <c:pt idx="189">
                  <c:v>3601.8748260162834</c:v>
                </c:pt>
                <c:pt idx="190">
                  <c:v>3598.8892653530006</c:v>
                </c:pt>
                <c:pt idx="191">
                  <c:v>3595.9054610922808</c:v>
                </c:pt>
                <c:pt idx="192">
                  <c:v>3592.9229547365567</c:v>
                </c:pt>
                <c:pt idx="193">
                  <c:v>3589.9429020651683</c:v>
                </c:pt>
                <c:pt idx="194">
                  <c:v>3586.9626220761102</c:v>
                </c:pt>
                <c:pt idx="195">
                  <c:v>3583.9832678493476</c:v>
                </c:pt>
                <c:pt idx="196">
                  <c:v>3581.0053014856962</c:v>
                </c:pt>
                <c:pt idx="197">
                  <c:v>3578.0281446747094</c:v>
                </c:pt>
                <c:pt idx="198">
                  <c:v>3575.0522600055624</c:v>
                </c:pt>
                <c:pt idx="199">
                  <c:v>3572.0774161791055</c:v>
                </c:pt>
                <c:pt idx="200">
                  <c:v>3569.1036131952651</c:v>
                </c:pt>
                <c:pt idx="201">
                  <c:v>3566.1309667032137</c:v>
                </c:pt>
                <c:pt idx="202">
                  <c:v>3563.1607488439167</c:v>
                </c:pt>
                <c:pt idx="203">
                  <c:v>3560.1904153354417</c:v>
                </c:pt>
                <c:pt idx="204">
                  <c:v>3557.2208913712175</c:v>
                </c:pt>
                <c:pt idx="205">
                  <c:v>3554.2526395479604</c:v>
                </c:pt>
                <c:pt idx="206">
                  <c:v>3551.2854285673125</c:v>
                </c:pt>
                <c:pt idx="207">
                  <c:v>3548.3192584292742</c:v>
                </c:pt>
                <c:pt idx="208">
                  <c:v>3545.3543604322026</c:v>
                </c:pt>
                <c:pt idx="209">
                  <c:v>3542.3902719793828</c:v>
                </c:pt>
                <c:pt idx="210">
                  <c:v>3539.4274556675296</c:v>
                </c:pt>
                <c:pt idx="211">
                  <c:v>3536.4670679884312</c:v>
                </c:pt>
                <c:pt idx="212">
                  <c:v>3533.5063333617968</c:v>
                </c:pt>
                <c:pt idx="213">
                  <c:v>3530.5467552269502</c:v>
                </c:pt>
                <c:pt idx="214">
                  <c:v>3527.5882179347127</c:v>
                </c:pt>
                <c:pt idx="215">
                  <c:v>3524.6308371342634</c:v>
                </c:pt>
                <c:pt idx="216">
                  <c:v>3521.6744971764238</c:v>
                </c:pt>
                <c:pt idx="217">
                  <c:v>3518.7193137103718</c:v>
                </c:pt>
                <c:pt idx="218">
                  <c:v>3515.7650554377506</c:v>
                </c:pt>
                <c:pt idx="219">
                  <c:v>3512.811953656917</c:v>
                </c:pt>
                <c:pt idx="220">
                  <c:v>3509.8613961580177</c:v>
                </c:pt>
                <c:pt idx="221">
                  <c:v>3506.9104917115815</c:v>
                </c:pt>
                <c:pt idx="222">
                  <c:v>3503.960512458576</c:v>
                </c:pt>
                <c:pt idx="223">
                  <c:v>3501.0118053465371</c:v>
                </c:pt>
                <c:pt idx="224">
                  <c:v>3498.0641390771079</c:v>
                </c:pt>
                <c:pt idx="225">
                  <c:v>3495.117398001109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CBAC-4C1E-900C-13F4451B2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938152"/>
        <c:axId val="454941104"/>
        <c:extLst/>
      </c:scatterChart>
      <c:valAx>
        <c:axId val="454938152"/>
        <c:scaling>
          <c:orientation val="minMax"/>
          <c:min val="1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chemeClr val="tx1"/>
                    </a:solidFill>
                  </a:rPr>
                  <a:t>Wavenumber [cm</a:t>
                </a:r>
                <a:r>
                  <a:rPr lang="pt-BR" sz="1200" b="1" baseline="30000">
                    <a:solidFill>
                      <a:schemeClr val="tx1"/>
                    </a:solidFill>
                  </a:rPr>
                  <a:t>-1</a:t>
                </a:r>
                <a:r>
                  <a:rPr lang="pt-BR" sz="1200" b="1">
                    <a:solidFill>
                      <a:schemeClr val="tx1"/>
                    </a:solidFill>
                  </a:rPr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941104"/>
        <c:crosses val="autoZero"/>
        <c:crossBetween val="midCat"/>
      </c:valAx>
      <c:valAx>
        <c:axId val="454941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chemeClr val="tx1"/>
                    </a:solidFill>
                  </a:rPr>
                  <a:t>Intensity [a.u.]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938152"/>
        <c:crosses val="autoZero"/>
        <c:crossBetween val="midCat"/>
      </c:valAx>
      <c:spPr>
        <a:solidFill>
          <a:srgbClr val="FFFF00"/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Raman</a:t>
            </a:r>
            <a:r>
              <a:rPr lang="pt-BR" b="1" baseline="0">
                <a:solidFill>
                  <a:schemeClr val="tx1"/>
                </a:solidFill>
              </a:rPr>
              <a:t> Experimental Data</a:t>
            </a:r>
            <a:endParaRPr lang="pt-BR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75124545552047"/>
          <c:y val="0.1258071193679825"/>
          <c:w val="0.80872362537585563"/>
          <c:h val="0.7059287015079853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'Fit Raman L+NL'!$J$18:$J$243</c:f>
              <c:numCache>
                <c:formatCode>General</c:formatCode>
                <c:ptCount val="226"/>
                <c:pt idx="0">
                  <c:v>1260.396</c:v>
                </c:pt>
                <c:pt idx="1">
                  <c:v>1263.1663000000001</c:v>
                </c:pt>
                <c:pt idx="2">
                  <c:v>1265.9354000000001</c:v>
                </c:pt>
                <c:pt idx="3">
                  <c:v>1268.7035000000001</c:v>
                </c:pt>
                <c:pt idx="4">
                  <c:v>1271.4706000000001</c:v>
                </c:pt>
                <c:pt idx="5">
                  <c:v>1274.2366</c:v>
                </c:pt>
                <c:pt idx="6">
                  <c:v>1277.0015000000001</c:v>
                </c:pt>
                <c:pt idx="7">
                  <c:v>1279.7654</c:v>
                </c:pt>
                <c:pt idx="8">
                  <c:v>1282.5269000000001</c:v>
                </c:pt>
                <c:pt idx="9">
                  <c:v>1285.2887000000001</c:v>
                </c:pt>
                <c:pt idx="10">
                  <c:v>1288.0494000000001</c:v>
                </c:pt>
                <c:pt idx="11">
                  <c:v>1290.8090999999999</c:v>
                </c:pt>
                <c:pt idx="12">
                  <c:v>1293.5677000000001</c:v>
                </c:pt>
                <c:pt idx="13">
                  <c:v>1296.3253</c:v>
                </c:pt>
                <c:pt idx="14">
                  <c:v>1299.0818999999999</c:v>
                </c:pt>
                <c:pt idx="15">
                  <c:v>1301.8373999999999</c:v>
                </c:pt>
                <c:pt idx="16">
                  <c:v>1304.5917999999999</c:v>
                </c:pt>
                <c:pt idx="17">
                  <c:v>1307.3439000000001</c:v>
                </c:pt>
                <c:pt idx="18">
                  <c:v>1310.0962999999999</c:v>
                </c:pt>
                <c:pt idx="19">
                  <c:v>1312.8475000000001</c:v>
                </c:pt>
                <c:pt idx="20">
                  <c:v>1315.5978</c:v>
                </c:pt>
                <c:pt idx="21">
                  <c:v>1318.347</c:v>
                </c:pt>
                <c:pt idx="22">
                  <c:v>1321.0952</c:v>
                </c:pt>
                <c:pt idx="23">
                  <c:v>1323.8423</c:v>
                </c:pt>
                <c:pt idx="24">
                  <c:v>1326.5884000000001</c:v>
                </c:pt>
                <c:pt idx="25">
                  <c:v>1329.3322000000001</c:v>
                </c:pt>
                <c:pt idx="26">
                  <c:v>1332.0762</c:v>
                </c:pt>
                <c:pt idx="27">
                  <c:v>1334.8190999999999</c:v>
                </c:pt>
                <c:pt idx="28">
                  <c:v>1337.5609999999999</c:v>
                </c:pt>
                <c:pt idx="29">
                  <c:v>1340.3018999999999</c:v>
                </c:pt>
                <c:pt idx="30">
                  <c:v>1343.0417</c:v>
                </c:pt>
                <c:pt idx="31">
                  <c:v>1345.7805000000001</c:v>
                </c:pt>
                <c:pt idx="32">
                  <c:v>1348.5183</c:v>
                </c:pt>
                <c:pt idx="33">
                  <c:v>1351.2550000000001</c:v>
                </c:pt>
                <c:pt idx="34">
                  <c:v>1353.9893999999999</c:v>
                </c:pt>
                <c:pt idx="35">
                  <c:v>1356.7239999999999</c:v>
                </c:pt>
                <c:pt idx="36">
                  <c:v>1359.4576</c:v>
                </c:pt>
                <c:pt idx="37">
                  <c:v>1362.1902</c:v>
                </c:pt>
                <c:pt idx="38">
                  <c:v>1364.9218000000001</c:v>
                </c:pt>
                <c:pt idx="39">
                  <c:v>1367.6522</c:v>
                </c:pt>
                <c:pt idx="40">
                  <c:v>1370.3816999999999</c:v>
                </c:pt>
                <c:pt idx="41">
                  <c:v>1373.1102000000001</c:v>
                </c:pt>
                <c:pt idx="42">
                  <c:v>1375.8375000000001</c:v>
                </c:pt>
                <c:pt idx="43">
                  <c:v>1378.5626</c:v>
                </c:pt>
                <c:pt idx="44">
                  <c:v>1381.288</c:v>
                </c:pt>
                <c:pt idx="45">
                  <c:v>1384.0123000000001</c:v>
                </c:pt>
                <c:pt idx="46">
                  <c:v>1386.7356</c:v>
                </c:pt>
                <c:pt idx="47">
                  <c:v>1389.4579000000001</c:v>
                </c:pt>
                <c:pt idx="48">
                  <c:v>1392.1791000000001</c:v>
                </c:pt>
                <c:pt idx="49">
                  <c:v>1394.8993</c:v>
                </c:pt>
                <c:pt idx="50">
                  <c:v>1397.6184000000001</c:v>
                </c:pt>
                <c:pt idx="51">
                  <c:v>1400.3364999999999</c:v>
                </c:pt>
                <c:pt idx="52">
                  <c:v>1403.0524</c:v>
                </c:pt>
                <c:pt idx="53">
                  <c:v>1405.7686000000001</c:v>
                </c:pt>
                <c:pt idx="54">
                  <c:v>1408.4835</c:v>
                </c:pt>
                <c:pt idx="55">
                  <c:v>1411.1976</c:v>
                </c:pt>
                <c:pt idx="56">
                  <c:v>1413.9105999999999</c:v>
                </c:pt>
                <c:pt idx="57">
                  <c:v>1416.6225999999999</c:v>
                </c:pt>
                <c:pt idx="58">
                  <c:v>1419.3335999999999</c:v>
                </c:pt>
                <c:pt idx="59">
                  <c:v>1422.0436</c:v>
                </c:pt>
                <c:pt idx="60">
                  <c:v>1424.7524000000001</c:v>
                </c:pt>
                <c:pt idx="61">
                  <c:v>1427.4591</c:v>
                </c:pt>
                <c:pt idx="62">
                  <c:v>1430.1659</c:v>
                </c:pt>
                <c:pt idx="63">
                  <c:v>1432.8717999999999</c:v>
                </c:pt>
                <c:pt idx="64">
                  <c:v>1435.5767000000001</c:v>
                </c:pt>
                <c:pt idx="65">
                  <c:v>1438.2805000000001</c:v>
                </c:pt>
                <c:pt idx="66">
                  <c:v>1440.9833000000001</c:v>
                </c:pt>
                <c:pt idx="67">
                  <c:v>1443.6850999999999</c:v>
                </c:pt>
                <c:pt idx="68">
                  <c:v>1446.3859</c:v>
                </c:pt>
                <c:pt idx="69">
                  <c:v>1449.0856000000001</c:v>
                </c:pt>
                <c:pt idx="70">
                  <c:v>1451.7831000000001</c:v>
                </c:pt>
                <c:pt idx="71">
                  <c:v>1454.4807000000001</c:v>
                </c:pt>
                <c:pt idx="72">
                  <c:v>1457.1775</c:v>
                </c:pt>
                <c:pt idx="73">
                  <c:v>1459.8732</c:v>
                </c:pt>
                <c:pt idx="74">
                  <c:v>1462.5679</c:v>
                </c:pt>
                <c:pt idx="75">
                  <c:v>1465.2615000000001</c:v>
                </c:pt>
                <c:pt idx="76">
                  <c:v>1467.9540999999999</c:v>
                </c:pt>
                <c:pt idx="77">
                  <c:v>1470.6458</c:v>
                </c:pt>
                <c:pt idx="78">
                  <c:v>1473.3351</c:v>
                </c:pt>
                <c:pt idx="79">
                  <c:v>1476.0247999999999</c:v>
                </c:pt>
                <c:pt idx="80">
                  <c:v>1478.7134000000001</c:v>
                </c:pt>
                <c:pt idx="81">
                  <c:v>1481.4009000000001</c:v>
                </c:pt>
                <c:pt idx="82">
                  <c:v>1484.0875000000001</c:v>
                </c:pt>
                <c:pt idx="83">
                  <c:v>1486.7731000000001</c:v>
                </c:pt>
                <c:pt idx="84">
                  <c:v>1489.4576</c:v>
                </c:pt>
                <c:pt idx="85">
                  <c:v>1492.1412</c:v>
                </c:pt>
                <c:pt idx="86">
                  <c:v>1494.8236999999999</c:v>
                </c:pt>
                <c:pt idx="87">
                  <c:v>1497.5039999999999</c:v>
                </c:pt>
                <c:pt idx="88">
                  <c:v>1500.1846</c:v>
                </c:pt>
                <c:pt idx="89">
                  <c:v>1502.8641</c:v>
                </c:pt>
                <c:pt idx="90">
                  <c:v>1505.5426</c:v>
                </c:pt>
                <c:pt idx="91">
                  <c:v>1508.2202</c:v>
                </c:pt>
                <c:pt idx="92">
                  <c:v>1510.8967</c:v>
                </c:pt>
                <c:pt idx="93">
                  <c:v>1513.5723</c:v>
                </c:pt>
                <c:pt idx="94">
                  <c:v>1516.2466999999999</c:v>
                </c:pt>
                <c:pt idx="95">
                  <c:v>1518.9203</c:v>
                </c:pt>
                <c:pt idx="96">
                  <c:v>1521.5916</c:v>
                </c:pt>
                <c:pt idx="97">
                  <c:v>1524.2630999999999</c:v>
                </c:pt>
                <c:pt idx="98">
                  <c:v>1526.9336000000001</c:v>
                </c:pt>
                <c:pt idx="99">
                  <c:v>1529.6030000000001</c:v>
                </c:pt>
                <c:pt idx="100">
                  <c:v>1532.2716</c:v>
                </c:pt>
                <c:pt idx="101">
                  <c:v>1534.9391000000001</c:v>
                </c:pt>
                <c:pt idx="102">
                  <c:v>1537.6056000000001</c:v>
                </c:pt>
                <c:pt idx="103">
                  <c:v>1540.2710999999999</c:v>
                </c:pt>
                <c:pt idx="104">
                  <c:v>1542.9357</c:v>
                </c:pt>
                <c:pt idx="105">
                  <c:v>1545.598</c:v>
                </c:pt>
                <c:pt idx="106">
                  <c:v>1548.2603999999999</c:v>
                </c:pt>
                <c:pt idx="107">
                  <c:v>1550.922</c:v>
                </c:pt>
                <c:pt idx="108">
                  <c:v>1553.5825</c:v>
                </c:pt>
                <c:pt idx="109">
                  <c:v>1556.2420999999999</c:v>
                </c:pt>
                <c:pt idx="110">
                  <c:v>1558.9005999999999</c:v>
                </c:pt>
                <c:pt idx="111">
                  <c:v>1561.5581</c:v>
                </c:pt>
                <c:pt idx="112">
                  <c:v>1564.2147</c:v>
                </c:pt>
                <c:pt idx="113">
                  <c:v>1566.8704</c:v>
                </c:pt>
                <c:pt idx="114">
                  <c:v>1569.5237</c:v>
                </c:pt>
                <c:pt idx="115">
                  <c:v>1572.1774</c:v>
                </c:pt>
                <c:pt idx="116">
                  <c:v>1574.83</c:v>
                </c:pt>
                <c:pt idx="117">
                  <c:v>1577.4813999999999</c:v>
                </c:pt>
                <c:pt idx="118">
                  <c:v>1580.1321</c:v>
                </c:pt>
                <c:pt idx="119">
                  <c:v>1582.7817</c:v>
                </c:pt>
                <c:pt idx="120">
                  <c:v>1585.4303</c:v>
                </c:pt>
                <c:pt idx="121">
                  <c:v>1588.078</c:v>
                </c:pt>
                <c:pt idx="122">
                  <c:v>1590.7247</c:v>
                </c:pt>
                <c:pt idx="123">
                  <c:v>1593.3693000000001</c:v>
                </c:pt>
                <c:pt idx="124">
                  <c:v>1596.0138999999999</c:v>
                </c:pt>
                <c:pt idx="125">
                  <c:v>1598.6576</c:v>
                </c:pt>
                <c:pt idx="126">
                  <c:v>1601.3004000000001</c:v>
                </c:pt>
                <c:pt idx="127">
                  <c:v>1603.942</c:v>
                </c:pt>
                <c:pt idx="128">
                  <c:v>1606.5827999999999</c:v>
                </c:pt>
                <c:pt idx="129">
                  <c:v>1609.2225000000001</c:v>
                </c:pt>
                <c:pt idx="130">
                  <c:v>1611.8613</c:v>
                </c:pt>
                <c:pt idx="131">
                  <c:v>1614.4991</c:v>
                </c:pt>
                <c:pt idx="132">
                  <c:v>1617.1349</c:v>
                </c:pt>
                <c:pt idx="133">
                  <c:v>1619.7708</c:v>
                </c:pt>
                <c:pt idx="134">
                  <c:v>1622.4056</c:v>
                </c:pt>
                <c:pt idx="135">
                  <c:v>1625.0393999999999</c:v>
                </c:pt>
                <c:pt idx="136">
                  <c:v>1627.6723999999999</c:v>
                </c:pt>
                <c:pt idx="137">
                  <c:v>1630.3043</c:v>
                </c:pt>
                <c:pt idx="138">
                  <c:v>1632.9351999999999</c:v>
                </c:pt>
                <c:pt idx="139">
                  <c:v>1635.5652</c:v>
                </c:pt>
                <c:pt idx="140">
                  <c:v>1638.193</c:v>
                </c:pt>
                <c:pt idx="141">
                  <c:v>1640.8209999999999</c:v>
                </c:pt>
                <c:pt idx="142">
                  <c:v>1643.4481000000001</c:v>
                </c:pt>
                <c:pt idx="143">
                  <c:v>1646.0742</c:v>
                </c:pt>
                <c:pt idx="144">
                  <c:v>1648.6992</c:v>
                </c:pt>
                <c:pt idx="145">
                  <c:v>1651.3234</c:v>
                </c:pt>
                <c:pt idx="146">
                  <c:v>1653.9465</c:v>
                </c:pt>
                <c:pt idx="147">
                  <c:v>1656.5687</c:v>
                </c:pt>
                <c:pt idx="148">
                  <c:v>1659.1898000000001</c:v>
                </c:pt>
                <c:pt idx="149">
                  <c:v>1661.809</c:v>
                </c:pt>
                <c:pt idx="150">
                  <c:v>1664.4282000000001</c:v>
                </c:pt>
                <c:pt idx="151">
                  <c:v>1667.0464999999999</c:v>
                </c:pt>
                <c:pt idx="152">
                  <c:v>1669.6638</c:v>
                </c:pt>
                <c:pt idx="153">
                  <c:v>1672.2801999999999</c:v>
                </c:pt>
                <c:pt idx="154">
                  <c:v>1674.8955000000001</c:v>
                </c:pt>
                <c:pt idx="155">
                  <c:v>1677.5099</c:v>
                </c:pt>
                <c:pt idx="156">
                  <c:v>1680.1233999999999</c:v>
                </c:pt>
                <c:pt idx="157">
                  <c:v>1682.7357999999999</c:v>
                </c:pt>
                <c:pt idx="158">
                  <c:v>1685.3461</c:v>
                </c:pt>
                <c:pt idx="159">
                  <c:v>1687.9567</c:v>
                </c:pt>
                <c:pt idx="160">
                  <c:v>1690.5663</c:v>
                </c:pt>
                <c:pt idx="161">
                  <c:v>1693.1748</c:v>
                </c:pt>
                <c:pt idx="162">
                  <c:v>1695.7825</c:v>
                </c:pt>
                <c:pt idx="163">
                  <c:v>1698.3892000000001</c:v>
                </c:pt>
                <c:pt idx="164">
                  <c:v>1700.9948999999999</c:v>
                </c:pt>
                <c:pt idx="165">
                  <c:v>1703.5996</c:v>
                </c:pt>
                <c:pt idx="166">
                  <c:v>1706.2034000000001</c:v>
                </c:pt>
                <c:pt idx="167">
                  <c:v>1708.8051</c:v>
                </c:pt>
                <c:pt idx="168">
                  <c:v>1711.4069</c:v>
                </c:pt>
                <c:pt idx="169">
                  <c:v>1714.0078000000001</c:v>
                </c:pt>
                <c:pt idx="170">
                  <c:v>1716.6077</c:v>
                </c:pt>
                <c:pt idx="171">
                  <c:v>1719.2067</c:v>
                </c:pt>
                <c:pt idx="172">
                  <c:v>1721.8046999999999</c:v>
                </c:pt>
                <c:pt idx="173">
                  <c:v>1724.4016999999999</c:v>
                </c:pt>
                <c:pt idx="174">
                  <c:v>1726.9979000000001</c:v>
                </c:pt>
                <c:pt idx="175">
                  <c:v>1729.5930000000001</c:v>
                </c:pt>
                <c:pt idx="176">
                  <c:v>1732.1859999999999</c:v>
                </c:pt>
                <c:pt idx="177">
                  <c:v>1734.7791999999999</c:v>
                </c:pt>
                <c:pt idx="178">
                  <c:v>1737.3715</c:v>
                </c:pt>
                <c:pt idx="179">
                  <c:v>1739.9628</c:v>
                </c:pt>
                <c:pt idx="180">
                  <c:v>1742.5532000000001</c:v>
                </c:pt>
                <c:pt idx="181">
                  <c:v>1745.1425999999999</c:v>
                </c:pt>
                <c:pt idx="182">
                  <c:v>1747.7311</c:v>
                </c:pt>
                <c:pt idx="183">
                  <c:v>1750.3185000000001</c:v>
                </c:pt>
                <c:pt idx="184">
                  <c:v>1752.905</c:v>
                </c:pt>
                <c:pt idx="185">
                  <c:v>1755.4893999999999</c:v>
                </c:pt>
                <c:pt idx="186">
                  <c:v>1758.0741</c:v>
                </c:pt>
                <c:pt idx="187">
                  <c:v>1760.6577</c:v>
                </c:pt>
                <c:pt idx="188">
                  <c:v>1763.2405000000001</c:v>
                </c:pt>
                <c:pt idx="189">
                  <c:v>1765.8223</c:v>
                </c:pt>
                <c:pt idx="190">
                  <c:v>1768.4031</c:v>
                </c:pt>
                <c:pt idx="191">
                  <c:v>1770.9829999999999</c:v>
                </c:pt>
                <c:pt idx="192">
                  <c:v>1773.5618999999999</c:v>
                </c:pt>
                <c:pt idx="193">
                  <c:v>1776.1387</c:v>
                </c:pt>
                <c:pt idx="194">
                  <c:v>1778.7157</c:v>
                </c:pt>
                <c:pt idx="195">
                  <c:v>1781.2918999999999</c:v>
                </c:pt>
                <c:pt idx="196">
                  <c:v>1783.8669</c:v>
                </c:pt>
                <c:pt idx="197">
                  <c:v>1786.4412</c:v>
                </c:pt>
                <c:pt idx="198">
                  <c:v>1789.0144</c:v>
                </c:pt>
                <c:pt idx="199">
                  <c:v>1791.5867000000001</c:v>
                </c:pt>
                <c:pt idx="200">
                  <c:v>1794.1581000000001</c:v>
                </c:pt>
                <c:pt idx="201">
                  <c:v>1796.7284999999999</c:v>
                </c:pt>
                <c:pt idx="202">
                  <c:v>1799.2968000000001</c:v>
                </c:pt>
                <c:pt idx="203">
                  <c:v>1801.8652</c:v>
                </c:pt>
                <c:pt idx="204">
                  <c:v>1804.4329</c:v>
                </c:pt>
                <c:pt idx="205">
                  <c:v>1806.9994999999999</c:v>
                </c:pt>
                <c:pt idx="206">
                  <c:v>1809.5652</c:v>
                </c:pt>
                <c:pt idx="207">
                  <c:v>1812.13</c:v>
                </c:pt>
                <c:pt idx="208">
                  <c:v>1814.6937</c:v>
                </c:pt>
                <c:pt idx="209">
                  <c:v>1817.2566999999999</c:v>
                </c:pt>
                <c:pt idx="210">
                  <c:v>1819.8186000000001</c:v>
                </c:pt>
                <c:pt idx="211">
                  <c:v>1822.3784000000001</c:v>
                </c:pt>
                <c:pt idx="212">
                  <c:v>1824.9385</c:v>
                </c:pt>
                <c:pt idx="213">
                  <c:v>1827.4975999999999</c:v>
                </c:pt>
                <c:pt idx="214">
                  <c:v>1830.0558000000001</c:v>
                </c:pt>
                <c:pt idx="215">
                  <c:v>1832.6130000000001</c:v>
                </c:pt>
                <c:pt idx="216">
                  <c:v>1835.1693</c:v>
                </c:pt>
                <c:pt idx="217">
                  <c:v>1837.7246</c:v>
                </c:pt>
                <c:pt idx="218">
                  <c:v>1840.2791</c:v>
                </c:pt>
                <c:pt idx="219">
                  <c:v>1842.8326</c:v>
                </c:pt>
                <c:pt idx="220">
                  <c:v>1845.3839</c:v>
                </c:pt>
                <c:pt idx="221">
                  <c:v>1847.9355</c:v>
                </c:pt>
                <c:pt idx="222">
                  <c:v>1850.4863</c:v>
                </c:pt>
                <c:pt idx="223">
                  <c:v>1853.0360000000001</c:v>
                </c:pt>
                <c:pt idx="224">
                  <c:v>1855.5848000000001</c:v>
                </c:pt>
                <c:pt idx="225">
                  <c:v>1858.1328000000001</c:v>
                </c:pt>
              </c:numCache>
            </c:numRef>
          </c:xVal>
          <c:yVal>
            <c:numRef>
              <c:f>'Fit Raman L+NL'!$V$18:$V$243</c:f>
              <c:numCache>
                <c:formatCode>General</c:formatCode>
                <c:ptCount val="226"/>
                <c:pt idx="0">
                  <c:v>75.604901372448239</c:v>
                </c:pt>
                <c:pt idx="1">
                  <c:v>116.80873057293502</c:v>
                </c:pt>
                <c:pt idx="2">
                  <c:v>132.01117198327597</c:v>
                </c:pt>
                <c:pt idx="3">
                  <c:v>172.21245690182877</c:v>
                </c:pt>
                <c:pt idx="4">
                  <c:v>229.41258532859365</c:v>
                </c:pt>
                <c:pt idx="5">
                  <c:v>329.61144161439142</c:v>
                </c:pt>
                <c:pt idx="6">
                  <c:v>480.80902575922255</c:v>
                </c:pt>
                <c:pt idx="7">
                  <c:v>672.00545341226552</c:v>
                </c:pt>
                <c:pt idx="8">
                  <c:v>828.1991054850173</c:v>
                </c:pt>
                <c:pt idx="9">
                  <c:v>867.39310450530525</c:v>
                </c:pt>
                <c:pt idx="10">
                  <c:v>823.58583138462654</c:v>
                </c:pt>
                <c:pt idx="11">
                  <c:v>734.77740177215946</c:v>
                </c:pt>
                <c:pt idx="12">
                  <c:v>587.96770001872574</c:v>
                </c:pt>
                <c:pt idx="13">
                  <c:v>448.15684177350386</c:v>
                </c:pt>
                <c:pt idx="14">
                  <c:v>346.34482703649383</c:v>
                </c:pt>
                <c:pt idx="15">
                  <c:v>278.53154015851692</c:v>
                </c:pt>
                <c:pt idx="16">
                  <c:v>206.71698113957336</c:v>
                </c:pt>
                <c:pt idx="17">
                  <c:v>164.89976218951733</c:v>
                </c:pt>
                <c:pt idx="18">
                  <c:v>107.08289018699725</c:v>
                </c:pt>
                <c:pt idx="19">
                  <c:v>70.264630394332016</c:v>
                </c:pt>
                <c:pt idx="20">
                  <c:v>36.445329759057131</c:v>
                </c:pt>
                <c:pt idx="21">
                  <c:v>12.624756982815597</c:v>
                </c:pt>
                <c:pt idx="22">
                  <c:v>-0.19697228521408761</c:v>
                </c:pt>
                <c:pt idx="23">
                  <c:v>-1.9973694210648318E-2</c:v>
                </c:pt>
                <c:pt idx="24">
                  <c:v>5.1558684050048669</c:v>
                </c:pt>
                <c:pt idx="25">
                  <c:v>1.3290505731074518</c:v>
                </c:pt>
                <c:pt idx="26">
                  <c:v>-9.4975359604320602</c:v>
                </c:pt>
                <c:pt idx="27">
                  <c:v>-16.325394634938675</c:v>
                </c:pt>
                <c:pt idx="28">
                  <c:v>-22.154409801233214</c:v>
                </c:pt>
                <c:pt idx="29">
                  <c:v>-1.9845814593156774</c:v>
                </c:pt>
                <c:pt idx="30">
                  <c:v>-28.816025258365244</c:v>
                </c:pt>
                <c:pt idx="31">
                  <c:v>7.3513744507974934</c:v>
                </c:pt>
                <c:pt idx="32">
                  <c:v>14.517617668171624</c:v>
                </c:pt>
                <c:pt idx="33">
                  <c:v>39.682588744579334</c:v>
                </c:pt>
                <c:pt idx="34">
                  <c:v>35.844899889874114</c:v>
                </c:pt>
                <c:pt idx="35">
                  <c:v>48.007442333526797</c:v>
                </c:pt>
                <c:pt idx="36">
                  <c:v>16.168828285391328</c:v>
                </c:pt>
                <c:pt idx="37">
                  <c:v>-5.6709422545322923</c:v>
                </c:pt>
                <c:pt idx="38">
                  <c:v>-57.511869286243837</c:v>
                </c:pt>
                <c:pt idx="39">
                  <c:v>-48.354184108101208</c:v>
                </c:pt>
                <c:pt idx="40">
                  <c:v>-46.197539772567779</c:v>
                </c:pt>
                <c:pt idx="41">
                  <c:v>-68.042051928822275</c:v>
                </c:pt>
                <c:pt idx="42">
                  <c:v>-28.887951875222598</c:v>
                </c:pt>
                <c:pt idx="43">
                  <c:v>-27.736396103556899</c:v>
                </c:pt>
                <c:pt idx="44">
                  <c:v>-44.584493384354573</c:v>
                </c:pt>
                <c:pt idx="45">
                  <c:v>-9.4338628061188956</c:v>
                </c:pt>
                <c:pt idx="46">
                  <c:v>-12.284388719671597</c:v>
                </c:pt>
                <c:pt idx="47">
                  <c:v>30.863928874987778</c:v>
                </c:pt>
                <c:pt idx="48">
                  <c:v>66.010974328680277</c:v>
                </c:pt>
                <c:pt idx="49">
                  <c:v>82.156863290584624</c:v>
                </c:pt>
                <c:pt idx="50">
                  <c:v>110.3014801115221</c:v>
                </c:pt>
                <c:pt idx="51">
                  <c:v>199.44494044067142</c:v>
                </c:pt>
                <c:pt idx="52">
                  <c:v>268.58585648788721</c:v>
                </c:pt>
                <c:pt idx="53">
                  <c:v>327.72711948263941</c:v>
                </c:pt>
                <c:pt idx="54">
                  <c:v>417.86687903806705</c:v>
                </c:pt>
                <c:pt idx="55">
                  <c:v>601.005713400064</c:v>
                </c:pt>
                <c:pt idx="56">
                  <c:v>859.14327562109429</c:v>
                </c:pt>
                <c:pt idx="57">
                  <c:v>1196.2796813503364</c:v>
                </c:pt>
                <c:pt idx="58">
                  <c:v>1478.4149305877906</c:v>
                </c:pt>
                <c:pt idx="59">
                  <c:v>1585.5490233334567</c:v>
                </c:pt>
                <c:pt idx="60">
                  <c:v>1571.6817282889774</c:v>
                </c:pt>
                <c:pt idx="61">
                  <c:v>1487.8120046117429</c:v>
                </c:pt>
                <c:pt idx="62">
                  <c:v>1383.942396583687</c:v>
                </c:pt>
                <c:pt idx="63">
                  <c:v>1327.0717477130218</c:v>
                </c:pt>
                <c:pt idx="64">
                  <c:v>1243.199942350569</c:v>
                </c:pt>
                <c:pt idx="65">
                  <c:v>1178.326864847149</c:v>
                </c:pt>
                <c:pt idx="66">
                  <c:v>1104.452630851941</c:v>
                </c:pt>
                <c:pt idx="67">
                  <c:v>1008.5772403649448</c:v>
                </c:pt>
                <c:pt idx="68">
                  <c:v>858.70069338616076</c:v>
                </c:pt>
                <c:pt idx="69">
                  <c:v>702.82287426640983</c:v>
                </c:pt>
                <c:pt idx="70">
                  <c:v>566.94251086472514</c:v>
                </c:pt>
                <c:pt idx="71">
                  <c:v>449.06226311221917</c:v>
                </c:pt>
                <c:pt idx="72">
                  <c:v>340.1810901662825</c:v>
                </c:pt>
                <c:pt idx="73">
                  <c:v>271.29864507937918</c:v>
                </c:pt>
                <c:pt idx="74">
                  <c:v>223.41504350068794</c:v>
                </c:pt>
                <c:pt idx="75">
                  <c:v>140.53016978102983</c:v>
                </c:pt>
                <c:pt idx="76">
                  <c:v>132.64413956958333</c:v>
                </c:pt>
                <c:pt idx="77">
                  <c:v>81.757068515527862</c:v>
                </c:pt>
                <c:pt idx="78">
                  <c:v>88.86722188118074</c:v>
                </c:pt>
                <c:pt idx="79">
                  <c:v>66.977837843548969</c:v>
                </c:pt>
                <c:pt idx="80">
                  <c:v>48.087181664950549</c:v>
                </c:pt>
                <c:pt idx="81">
                  <c:v>56.195253345385254</c:v>
                </c:pt>
                <c:pt idx="82">
                  <c:v>14.302284183210531</c:v>
                </c:pt>
                <c:pt idx="83">
                  <c:v>13.408158529247657</c:v>
                </c:pt>
                <c:pt idx="84">
                  <c:v>16.512760734317908</c:v>
                </c:pt>
                <c:pt idx="85">
                  <c:v>3.6163220967789584</c:v>
                </c:pt>
                <c:pt idx="86">
                  <c:v>3.7186113182731333</c:v>
                </c:pt>
                <c:pt idx="87">
                  <c:v>-27.181643742166443</c:v>
                </c:pt>
                <c:pt idx="88">
                  <c:v>-21.081551855069392</c:v>
                </c:pt>
                <c:pt idx="89">
                  <c:v>-8.9827321089394445</c:v>
                </c:pt>
                <c:pt idx="90">
                  <c:v>-2.8850688545976482</c:v>
                </c:pt>
                <c:pt idx="91">
                  <c:v>-24.788446442865052</c:v>
                </c:pt>
                <c:pt idx="92">
                  <c:v>-14.693096172099104</c:v>
                </c:pt>
                <c:pt idx="93">
                  <c:v>-16.598786743942583</c:v>
                </c:pt>
                <c:pt idx="94">
                  <c:v>-4.505865105931889</c:v>
                </c:pt>
                <c:pt idx="95">
                  <c:v>3.5861313386485563</c:v>
                </c:pt>
                <c:pt idx="96">
                  <c:v>-12.324532147883701</c:v>
                </c:pt>
                <c:pt idx="97">
                  <c:v>-12.234964336058283</c:v>
                </c:pt>
                <c:pt idx="98">
                  <c:v>-34.146553016020562</c:v>
                </c:pt>
                <c:pt idx="99">
                  <c:v>-9.0594138369501707</c:v>
                </c:pt>
                <c:pt idx="100">
                  <c:v>-3.9731998513102553</c:v>
                </c:pt>
                <c:pt idx="101">
                  <c:v>-25.888258006636988</c:v>
                </c:pt>
                <c:pt idx="102">
                  <c:v>-7.8044726537518727</c:v>
                </c:pt>
                <c:pt idx="103">
                  <c:v>-25.721843792654909</c:v>
                </c:pt>
                <c:pt idx="104">
                  <c:v>-9.6402557741671444</c:v>
                </c:pt>
                <c:pt idx="105">
                  <c:v>-12.561327686792083</c:v>
                </c:pt>
                <c:pt idx="106">
                  <c:v>-2.4822839502380702</c:v>
                </c:pt>
                <c:pt idx="107">
                  <c:v>-26.404165407114306</c:v>
                </c:pt>
                <c:pt idx="108">
                  <c:v>-2.3273190049576442</c:v>
                </c:pt>
                <c:pt idx="109">
                  <c:v>-18.25151344541041</c:v>
                </c:pt>
                <c:pt idx="110">
                  <c:v>-14.176980026829824</c:v>
                </c:pt>
                <c:pt idx="111">
                  <c:v>-11.103603100037162</c:v>
                </c:pt>
                <c:pt idx="112">
                  <c:v>-24.031267015853928</c:v>
                </c:pt>
                <c:pt idx="113">
                  <c:v>-14.95997177428012</c:v>
                </c:pt>
                <c:pt idx="114">
                  <c:v>-14.891452112997513</c:v>
                </c:pt>
                <c:pt idx="115">
                  <c:v>-34.822469854999554</c:v>
                </c:pt>
                <c:pt idx="116">
                  <c:v>-33.754759737968698</c:v>
                </c:pt>
                <c:pt idx="117">
                  <c:v>-10.688437411083441</c:v>
                </c:pt>
                <c:pt idx="118">
                  <c:v>-2.6229246284497094</c:v>
                </c:pt>
                <c:pt idx="119">
                  <c:v>-34.55868398678308</c:v>
                </c:pt>
                <c:pt idx="120">
                  <c:v>-35.495599836904375</c:v>
                </c:pt>
                <c:pt idx="121">
                  <c:v>-34.433556529635098</c:v>
                </c:pt>
                <c:pt idx="122">
                  <c:v>-37.372669714153744</c:v>
                </c:pt>
                <c:pt idx="123">
                  <c:v>-46.31421153142719</c:v>
                </c:pt>
                <c:pt idx="124">
                  <c:v>-30.255753348700864</c:v>
                </c:pt>
                <c:pt idx="125">
                  <c:v>-37.198336008583738</c:v>
                </c:pt>
                <c:pt idx="126">
                  <c:v>-53.141959511075811</c:v>
                </c:pt>
                <c:pt idx="127">
                  <c:v>-8.0869708037137116</c:v>
                </c:pt>
                <c:pt idx="128">
                  <c:v>-27.032907289782088</c:v>
                </c:pt>
                <c:pt idx="129">
                  <c:v>-42.980115916816885</c:v>
                </c:pt>
                <c:pt idx="130">
                  <c:v>-31.928365386461564</c:v>
                </c:pt>
                <c:pt idx="131">
                  <c:v>-12.87777134789394</c:v>
                </c:pt>
                <c:pt idx="132">
                  <c:v>-21.829490292902619</c:v>
                </c:pt>
                <c:pt idx="133">
                  <c:v>-19.781093588732347</c:v>
                </c:pt>
                <c:pt idx="134">
                  <c:v>-25.73396902552895</c:v>
                </c:pt>
                <c:pt idx="135">
                  <c:v>-17.688000954113932</c:v>
                </c:pt>
                <c:pt idx="136">
                  <c:v>23.357041923870838</c:v>
                </c:pt>
                <c:pt idx="137">
                  <c:v>61.40081266088896</c:v>
                </c:pt>
                <c:pt idx="138">
                  <c:v>85.443426906118702</c:v>
                </c:pt>
                <c:pt idx="139">
                  <c:v>124.48500030873947</c:v>
                </c:pt>
                <c:pt idx="140">
                  <c:v>141.52402942942626</c:v>
                </c:pt>
                <c:pt idx="141">
                  <c:v>140.5632898484705</c:v>
                </c:pt>
                <c:pt idx="142">
                  <c:v>109.601509424906</c:v>
                </c:pt>
                <c:pt idx="143">
                  <c:v>79.638572509553114</c:v>
                </c:pt>
                <c:pt idx="144">
                  <c:v>27.674363453233354</c:v>
                </c:pt>
                <c:pt idx="145">
                  <c:v>16.709229203483119</c:v>
                </c:pt>
                <c:pt idx="146">
                  <c:v>-4.2571771872339923</c:v>
                </c:pt>
                <c:pt idx="147">
                  <c:v>9.7753755794396966</c:v>
                </c:pt>
                <c:pt idx="148">
                  <c:v>1.8066562051465098</c:v>
                </c:pt>
                <c:pt idx="149">
                  <c:v>-23.164260503544256</c:v>
                </c:pt>
                <c:pt idx="150">
                  <c:v>-14.135177212234566</c:v>
                </c:pt>
                <c:pt idx="151">
                  <c:v>-28.107134763534532</c:v>
                </c:pt>
                <c:pt idx="152">
                  <c:v>-11.080248806622421</c:v>
                </c:pt>
                <c:pt idx="153">
                  <c:v>8.9455963076802618</c:v>
                </c:pt>
                <c:pt idx="154">
                  <c:v>-7.0298307189834759</c:v>
                </c:pt>
                <c:pt idx="155">
                  <c:v>3.9937014117431318</c:v>
                </c:pt>
                <c:pt idx="156">
                  <c:v>-8.9838073001394605</c:v>
                </c:pt>
                <c:pt idx="157">
                  <c:v>-10.962588152988928</c:v>
                </c:pt>
                <c:pt idx="158">
                  <c:v>12.056202361406804</c:v>
                </c:pt>
                <c:pt idx="159">
                  <c:v>-3.9246601766610638</c:v>
                </c:pt>
                <c:pt idx="160">
                  <c:v>13.093320793482917</c:v>
                </c:pt>
                <c:pt idx="161">
                  <c:v>-14.889970377339978</c:v>
                </c:pt>
                <c:pt idx="162">
                  <c:v>-1.8741867415933484</c:v>
                </c:pt>
                <c:pt idx="163">
                  <c:v>-4.8595595976346431</c:v>
                </c:pt>
                <c:pt idx="164">
                  <c:v>-2.8460889454643166</c:v>
                </c:pt>
                <c:pt idx="165">
                  <c:v>11.166225214918313</c:v>
                </c:pt>
                <c:pt idx="166">
                  <c:v>27.177498532691516</c:v>
                </c:pt>
                <c:pt idx="167">
                  <c:v>28.186343217709691</c:v>
                </c:pt>
                <c:pt idx="168">
                  <c:v>70.195303551906591</c:v>
                </c:pt>
                <c:pt idx="169">
                  <c:v>91.203223043494745</c:v>
                </c:pt>
                <c:pt idx="170">
                  <c:v>144.20998604329429</c:v>
                </c:pt>
                <c:pt idx="171">
                  <c:v>203.21570820048464</c:v>
                </c:pt>
                <c:pt idx="172">
                  <c:v>257.22027386588707</c:v>
                </c:pt>
                <c:pt idx="173">
                  <c:v>306.22368303950134</c:v>
                </c:pt>
                <c:pt idx="174">
                  <c:v>292.22616701968536</c:v>
                </c:pt>
                <c:pt idx="175">
                  <c:v>266.22737885890228</c:v>
                </c:pt>
                <c:pt idx="176">
                  <c:v>213.22616206536418</c:v>
                </c:pt>
                <c:pt idx="177">
                  <c:v>152.22517657018398</c:v>
                </c:pt>
                <c:pt idx="178">
                  <c:v>95.223150232394346</c:v>
                </c:pt>
                <c:pt idx="179">
                  <c:v>63.219967402816792</c:v>
                </c:pt>
                <c:pt idx="180">
                  <c:v>48.215743730629811</c:v>
                </c:pt>
                <c:pt idx="181">
                  <c:v>20.210363566654678</c:v>
                </c:pt>
                <c:pt idx="182">
                  <c:v>14.203942560070573</c:v>
                </c:pt>
                <c:pt idx="183">
                  <c:v>37.196249412519592</c:v>
                </c:pt>
                <c:pt idx="184">
                  <c:v>28.187515422358956</c:v>
                </c:pt>
                <c:pt idx="185">
                  <c:v>27.176352799443748</c:v>
                </c:pt>
                <c:pt idx="186">
                  <c:v>29.16553712406494</c:v>
                </c:pt>
                <c:pt idx="187">
                  <c:v>10.153449307719029</c:v>
                </c:pt>
                <c:pt idx="188">
                  <c:v>-6.8595637020571303</c:v>
                </c:pt>
                <c:pt idx="189">
                  <c:v>21.126266796378559</c:v>
                </c:pt>
                <c:pt idx="190">
                  <c:v>8.1109408030260965</c:v>
                </c:pt>
                <c:pt idx="191">
                  <c:v>-4.905426032935793</c:v>
                </c:pt>
                <c:pt idx="192">
                  <c:v>22.077050639314621</c:v>
                </c:pt>
                <c:pt idx="193">
                  <c:v>7.0570986788097798</c:v>
                </c:pt>
                <c:pt idx="194">
                  <c:v>18.037378016662842</c:v>
                </c:pt>
                <c:pt idx="195">
                  <c:v>23.016732161085201</c:v>
                </c:pt>
                <c:pt idx="196">
                  <c:v>17.994698515362415</c:v>
                </c:pt>
                <c:pt idx="197">
                  <c:v>5.9718553253874234</c:v>
                </c:pt>
                <c:pt idx="198">
                  <c:v>-5.2260005554217059E-2</c:v>
                </c:pt>
                <c:pt idx="199">
                  <c:v>-9.0774161791050574</c:v>
                </c:pt>
                <c:pt idx="200">
                  <c:v>27.896386804734902</c:v>
                </c:pt>
                <c:pt idx="201">
                  <c:v>11.869033296786256</c:v>
                </c:pt>
                <c:pt idx="202">
                  <c:v>5.8392511560832645</c:v>
                </c:pt>
                <c:pt idx="203">
                  <c:v>5.8095846645583151</c:v>
                </c:pt>
                <c:pt idx="204">
                  <c:v>29.779108628782524</c:v>
                </c:pt>
                <c:pt idx="205">
                  <c:v>28.747360452039629</c:v>
                </c:pt>
                <c:pt idx="206">
                  <c:v>22.714571432687535</c:v>
                </c:pt>
                <c:pt idx="207">
                  <c:v>11.680741570725786</c:v>
                </c:pt>
                <c:pt idx="208">
                  <c:v>-8.3543604322026113</c:v>
                </c:pt>
                <c:pt idx="209">
                  <c:v>9.60972802061724</c:v>
                </c:pt>
                <c:pt idx="210">
                  <c:v>-9.4274556675295571</c:v>
                </c:pt>
                <c:pt idx="211">
                  <c:v>17.532932011568846</c:v>
                </c:pt>
                <c:pt idx="212">
                  <c:v>1.4936666382031945</c:v>
                </c:pt>
                <c:pt idx="213">
                  <c:v>10.453244773049846</c:v>
                </c:pt>
                <c:pt idx="214">
                  <c:v>3.4117820652872979</c:v>
                </c:pt>
                <c:pt idx="215">
                  <c:v>-0.63083713426340182</c:v>
                </c:pt>
                <c:pt idx="216">
                  <c:v>15.325502823576244</c:v>
                </c:pt>
                <c:pt idx="217">
                  <c:v>5.2806862896281928</c:v>
                </c:pt>
                <c:pt idx="218">
                  <c:v>2.2349445622494386</c:v>
                </c:pt>
                <c:pt idx="219">
                  <c:v>-6.8119536569170123</c:v>
                </c:pt>
                <c:pt idx="220">
                  <c:v>9.1386038419823308</c:v>
                </c:pt>
                <c:pt idx="221">
                  <c:v>12.089508288418529</c:v>
                </c:pt>
                <c:pt idx="222">
                  <c:v>19.039487541424023</c:v>
                </c:pt>
                <c:pt idx="223">
                  <c:v>10.98819465346287</c:v>
                </c:pt>
                <c:pt idx="224">
                  <c:v>-6.0641390771079386</c:v>
                </c:pt>
                <c:pt idx="225">
                  <c:v>27.882601998891005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C4-4108-85F2-E028494705FC}"/>
            </c:ext>
          </c:extLst>
        </c:ser>
        <c:ser>
          <c:idx val="1"/>
          <c:order val="1"/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'Fit Raman L+NL'!$J$18:$J$243</c:f>
              <c:numCache>
                <c:formatCode>General</c:formatCode>
                <c:ptCount val="226"/>
                <c:pt idx="0">
                  <c:v>1260.396</c:v>
                </c:pt>
                <c:pt idx="1">
                  <c:v>1263.1663000000001</c:v>
                </c:pt>
                <c:pt idx="2">
                  <c:v>1265.9354000000001</c:v>
                </c:pt>
                <c:pt idx="3">
                  <c:v>1268.7035000000001</c:v>
                </c:pt>
                <c:pt idx="4">
                  <c:v>1271.4706000000001</c:v>
                </c:pt>
                <c:pt idx="5">
                  <c:v>1274.2366</c:v>
                </c:pt>
                <c:pt idx="6">
                  <c:v>1277.0015000000001</c:v>
                </c:pt>
                <c:pt idx="7">
                  <c:v>1279.7654</c:v>
                </c:pt>
                <c:pt idx="8">
                  <c:v>1282.5269000000001</c:v>
                </c:pt>
                <c:pt idx="9">
                  <c:v>1285.2887000000001</c:v>
                </c:pt>
                <c:pt idx="10">
                  <c:v>1288.0494000000001</c:v>
                </c:pt>
                <c:pt idx="11">
                  <c:v>1290.8090999999999</c:v>
                </c:pt>
                <c:pt idx="12">
                  <c:v>1293.5677000000001</c:v>
                </c:pt>
                <c:pt idx="13">
                  <c:v>1296.3253</c:v>
                </c:pt>
                <c:pt idx="14">
                  <c:v>1299.0818999999999</c:v>
                </c:pt>
                <c:pt idx="15">
                  <c:v>1301.8373999999999</c:v>
                </c:pt>
                <c:pt idx="16">
                  <c:v>1304.5917999999999</c:v>
                </c:pt>
                <c:pt idx="17">
                  <c:v>1307.3439000000001</c:v>
                </c:pt>
                <c:pt idx="18">
                  <c:v>1310.0962999999999</c:v>
                </c:pt>
                <c:pt idx="19">
                  <c:v>1312.8475000000001</c:v>
                </c:pt>
                <c:pt idx="20">
                  <c:v>1315.5978</c:v>
                </c:pt>
                <c:pt idx="21">
                  <c:v>1318.347</c:v>
                </c:pt>
                <c:pt idx="22">
                  <c:v>1321.0952</c:v>
                </c:pt>
                <c:pt idx="23">
                  <c:v>1323.8423</c:v>
                </c:pt>
                <c:pt idx="24">
                  <c:v>1326.5884000000001</c:v>
                </c:pt>
                <c:pt idx="25">
                  <c:v>1329.3322000000001</c:v>
                </c:pt>
                <c:pt idx="26">
                  <c:v>1332.0762</c:v>
                </c:pt>
                <c:pt idx="27">
                  <c:v>1334.8190999999999</c:v>
                </c:pt>
                <c:pt idx="28">
                  <c:v>1337.5609999999999</c:v>
                </c:pt>
                <c:pt idx="29">
                  <c:v>1340.3018999999999</c:v>
                </c:pt>
                <c:pt idx="30">
                  <c:v>1343.0417</c:v>
                </c:pt>
                <c:pt idx="31">
                  <c:v>1345.7805000000001</c:v>
                </c:pt>
                <c:pt idx="32">
                  <c:v>1348.5183</c:v>
                </c:pt>
                <c:pt idx="33">
                  <c:v>1351.2550000000001</c:v>
                </c:pt>
                <c:pt idx="34">
                  <c:v>1353.9893999999999</c:v>
                </c:pt>
                <c:pt idx="35">
                  <c:v>1356.7239999999999</c:v>
                </c:pt>
                <c:pt idx="36">
                  <c:v>1359.4576</c:v>
                </c:pt>
                <c:pt idx="37">
                  <c:v>1362.1902</c:v>
                </c:pt>
                <c:pt idx="38">
                  <c:v>1364.9218000000001</c:v>
                </c:pt>
                <c:pt idx="39">
                  <c:v>1367.6522</c:v>
                </c:pt>
                <c:pt idx="40">
                  <c:v>1370.3816999999999</c:v>
                </c:pt>
                <c:pt idx="41">
                  <c:v>1373.1102000000001</c:v>
                </c:pt>
                <c:pt idx="42">
                  <c:v>1375.8375000000001</c:v>
                </c:pt>
                <c:pt idx="43">
                  <c:v>1378.5626</c:v>
                </c:pt>
                <c:pt idx="44">
                  <c:v>1381.288</c:v>
                </c:pt>
                <c:pt idx="45">
                  <c:v>1384.0123000000001</c:v>
                </c:pt>
                <c:pt idx="46">
                  <c:v>1386.7356</c:v>
                </c:pt>
                <c:pt idx="47">
                  <c:v>1389.4579000000001</c:v>
                </c:pt>
                <c:pt idx="48">
                  <c:v>1392.1791000000001</c:v>
                </c:pt>
                <c:pt idx="49">
                  <c:v>1394.8993</c:v>
                </c:pt>
                <c:pt idx="50">
                  <c:v>1397.6184000000001</c:v>
                </c:pt>
                <c:pt idx="51">
                  <c:v>1400.3364999999999</c:v>
                </c:pt>
                <c:pt idx="52">
                  <c:v>1403.0524</c:v>
                </c:pt>
                <c:pt idx="53">
                  <c:v>1405.7686000000001</c:v>
                </c:pt>
                <c:pt idx="54">
                  <c:v>1408.4835</c:v>
                </c:pt>
                <c:pt idx="55">
                  <c:v>1411.1976</c:v>
                </c:pt>
                <c:pt idx="56">
                  <c:v>1413.9105999999999</c:v>
                </c:pt>
                <c:pt idx="57">
                  <c:v>1416.6225999999999</c:v>
                </c:pt>
                <c:pt idx="58">
                  <c:v>1419.3335999999999</c:v>
                </c:pt>
                <c:pt idx="59">
                  <c:v>1422.0436</c:v>
                </c:pt>
                <c:pt idx="60">
                  <c:v>1424.7524000000001</c:v>
                </c:pt>
                <c:pt idx="61">
                  <c:v>1427.4591</c:v>
                </c:pt>
                <c:pt idx="62">
                  <c:v>1430.1659</c:v>
                </c:pt>
                <c:pt idx="63">
                  <c:v>1432.8717999999999</c:v>
                </c:pt>
                <c:pt idx="64">
                  <c:v>1435.5767000000001</c:v>
                </c:pt>
                <c:pt idx="65">
                  <c:v>1438.2805000000001</c:v>
                </c:pt>
                <c:pt idx="66">
                  <c:v>1440.9833000000001</c:v>
                </c:pt>
                <c:pt idx="67">
                  <c:v>1443.6850999999999</c:v>
                </c:pt>
                <c:pt idx="68">
                  <c:v>1446.3859</c:v>
                </c:pt>
                <c:pt idx="69">
                  <c:v>1449.0856000000001</c:v>
                </c:pt>
                <c:pt idx="70">
                  <c:v>1451.7831000000001</c:v>
                </c:pt>
                <c:pt idx="71">
                  <c:v>1454.4807000000001</c:v>
                </c:pt>
                <c:pt idx="72">
                  <c:v>1457.1775</c:v>
                </c:pt>
                <c:pt idx="73">
                  <c:v>1459.8732</c:v>
                </c:pt>
                <c:pt idx="74">
                  <c:v>1462.5679</c:v>
                </c:pt>
                <c:pt idx="75">
                  <c:v>1465.2615000000001</c:v>
                </c:pt>
                <c:pt idx="76">
                  <c:v>1467.9540999999999</c:v>
                </c:pt>
                <c:pt idx="77">
                  <c:v>1470.6458</c:v>
                </c:pt>
                <c:pt idx="78">
                  <c:v>1473.3351</c:v>
                </c:pt>
                <c:pt idx="79">
                  <c:v>1476.0247999999999</c:v>
                </c:pt>
                <c:pt idx="80">
                  <c:v>1478.7134000000001</c:v>
                </c:pt>
                <c:pt idx="81">
                  <c:v>1481.4009000000001</c:v>
                </c:pt>
                <c:pt idx="82">
                  <c:v>1484.0875000000001</c:v>
                </c:pt>
                <c:pt idx="83">
                  <c:v>1486.7731000000001</c:v>
                </c:pt>
                <c:pt idx="84">
                  <c:v>1489.4576</c:v>
                </c:pt>
                <c:pt idx="85">
                  <c:v>1492.1412</c:v>
                </c:pt>
                <c:pt idx="86">
                  <c:v>1494.8236999999999</c:v>
                </c:pt>
                <c:pt idx="87">
                  <c:v>1497.5039999999999</c:v>
                </c:pt>
                <c:pt idx="88">
                  <c:v>1500.1846</c:v>
                </c:pt>
                <c:pt idx="89">
                  <c:v>1502.8641</c:v>
                </c:pt>
                <c:pt idx="90">
                  <c:v>1505.5426</c:v>
                </c:pt>
                <c:pt idx="91">
                  <c:v>1508.2202</c:v>
                </c:pt>
                <c:pt idx="92">
                  <c:v>1510.8967</c:v>
                </c:pt>
                <c:pt idx="93">
                  <c:v>1513.5723</c:v>
                </c:pt>
                <c:pt idx="94">
                  <c:v>1516.2466999999999</c:v>
                </c:pt>
                <c:pt idx="95">
                  <c:v>1518.9203</c:v>
                </c:pt>
                <c:pt idx="96">
                  <c:v>1521.5916</c:v>
                </c:pt>
                <c:pt idx="97">
                  <c:v>1524.2630999999999</c:v>
                </c:pt>
                <c:pt idx="98">
                  <c:v>1526.9336000000001</c:v>
                </c:pt>
                <c:pt idx="99">
                  <c:v>1529.6030000000001</c:v>
                </c:pt>
                <c:pt idx="100">
                  <c:v>1532.2716</c:v>
                </c:pt>
                <c:pt idx="101">
                  <c:v>1534.9391000000001</c:v>
                </c:pt>
                <c:pt idx="102">
                  <c:v>1537.6056000000001</c:v>
                </c:pt>
                <c:pt idx="103">
                  <c:v>1540.2710999999999</c:v>
                </c:pt>
                <c:pt idx="104">
                  <c:v>1542.9357</c:v>
                </c:pt>
                <c:pt idx="105">
                  <c:v>1545.598</c:v>
                </c:pt>
                <c:pt idx="106">
                  <c:v>1548.2603999999999</c:v>
                </c:pt>
                <c:pt idx="107">
                  <c:v>1550.922</c:v>
                </c:pt>
                <c:pt idx="108">
                  <c:v>1553.5825</c:v>
                </c:pt>
                <c:pt idx="109">
                  <c:v>1556.2420999999999</c:v>
                </c:pt>
                <c:pt idx="110">
                  <c:v>1558.9005999999999</c:v>
                </c:pt>
                <c:pt idx="111">
                  <c:v>1561.5581</c:v>
                </c:pt>
                <c:pt idx="112">
                  <c:v>1564.2147</c:v>
                </c:pt>
                <c:pt idx="113">
                  <c:v>1566.8704</c:v>
                </c:pt>
                <c:pt idx="114">
                  <c:v>1569.5237</c:v>
                </c:pt>
                <c:pt idx="115">
                  <c:v>1572.1774</c:v>
                </c:pt>
                <c:pt idx="116">
                  <c:v>1574.83</c:v>
                </c:pt>
                <c:pt idx="117">
                  <c:v>1577.4813999999999</c:v>
                </c:pt>
                <c:pt idx="118">
                  <c:v>1580.1321</c:v>
                </c:pt>
                <c:pt idx="119">
                  <c:v>1582.7817</c:v>
                </c:pt>
                <c:pt idx="120">
                  <c:v>1585.4303</c:v>
                </c:pt>
                <c:pt idx="121">
                  <c:v>1588.078</c:v>
                </c:pt>
                <c:pt idx="122">
                  <c:v>1590.7247</c:v>
                </c:pt>
                <c:pt idx="123">
                  <c:v>1593.3693000000001</c:v>
                </c:pt>
                <c:pt idx="124">
                  <c:v>1596.0138999999999</c:v>
                </c:pt>
                <c:pt idx="125">
                  <c:v>1598.6576</c:v>
                </c:pt>
                <c:pt idx="126">
                  <c:v>1601.3004000000001</c:v>
                </c:pt>
                <c:pt idx="127">
                  <c:v>1603.942</c:v>
                </c:pt>
                <c:pt idx="128">
                  <c:v>1606.5827999999999</c:v>
                </c:pt>
                <c:pt idx="129">
                  <c:v>1609.2225000000001</c:v>
                </c:pt>
                <c:pt idx="130">
                  <c:v>1611.8613</c:v>
                </c:pt>
                <c:pt idx="131">
                  <c:v>1614.4991</c:v>
                </c:pt>
                <c:pt idx="132">
                  <c:v>1617.1349</c:v>
                </c:pt>
                <c:pt idx="133">
                  <c:v>1619.7708</c:v>
                </c:pt>
                <c:pt idx="134">
                  <c:v>1622.4056</c:v>
                </c:pt>
                <c:pt idx="135">
                  <c:v>1625.0393999999999</c:v>
                </c:pt>
                <c:pt idx="136">
                  <c:v>1627.6723999999999</c:v>
                </c:pt>
                <c:pt idx="137">
                  <c:v>1630.3043</c:v>
                </c:pt>
                <c:pt idx="138">
                  <c:v>1632.9351999999999</c:v>
                </c:pt>
                <c:pt idx="139">
                  <c:v>1635.5652</c:v>
                </c:pt>
                <c:pt idx="140">
                  <c:v>1638.193</c:v>
                </c:pt>
                <c:pt idx="141">
                  <c:v>1640.8209999999999</c:v>
                </c:pt>
                <c:pt idx="142">
                  <c:v>1643.4481000000001</c:v>
                </c:pt>
                <c:pt idx="143">
                  <c:v>1646.0742</c:v>
                </c:pt>
                <c:pt idx="144">
                  <c:v>1648.6992</c:v>
                </c:pt>
                <c:pt idx="145">
                  <c:v>1651.3234</c:v>
                </c:pt>
                <c:pt idx="146">
                  <c:v>1653.9465</c:v>
                </c:pt>
                <c:pt idx="147">
                  <c:v>1656.5687</c:v>
                </c:pt>
                <c:pt idx="148">
                  <c:v>1659.1898000000001</c:v>
                </c:pt>
                <c:pt idx="149">
                  <c:v>1661.809</c:v>
                </c:pt>
                <c:pt idx="150">
                  <c:v>1664.4282000000001</c:v>
                </c:pt>
                <c:pt idx="151">
                  <c:v>1667.0464999999999</c:v>
                </c:pt>
                <c:pt idx="152">
                  <c:v>1669.6638</c:v>
                </c:pt>
                <c:pt idx="153">
                  <c:v>1672.2801999999999</c:v>
                </c:pt>
                <c:pt idx="154">
                  <c:v>1674.8955000000001</c:v>
                </c:pt>
                <c:pt idx="155">
                  <c:v>1677.5099</c:v>
                </c:pt>
                <c:pt idx="156">
                  <c:v>1680.1233999999999</c:v>
                </c:pt>
                <c:pt idx="157">
                  <c:v>1682.7357999999999</c:v>
                </c:pt>
                <c:pt idx="158">
                  <c:v>1685.3461</c:v>
                </c:pt>
                <c:pt idx="159">
                  <c:v>1687.9567</c:v>
                </c:pt>
                <c:pt idx="160">
                  <c:v>1690.5663</c:v>
                </c:pt>
                <c:pt idx="161">
                  <c:v>1693.1748</c:v>
                </c:pt>
                <c:pt idx="162">
                  <c:v>1695.7825</c:v>
                </c:pt>
                <c:pt idx="163">
                  <c:v>1698.3892000000001</c:v>
                </c:pt>
                <c:pt idx="164">
                  <c:v>1700.9948999999999</c:v>
                </c:pt>
                <c:pt idx="165">
                  <c:v>1703.5996</c:v>
                </c:pt>
                <c:pt idx="166">
                  <c:v>1706.2034000000001</c:v>
                </c:pt>
                <c:pt idx="167">
                  <c:v>1708.8051</c:v>
                </c:pt>
                <c:pt idx="168">
                  <c:v>1711.4069</c:v>
                </c:pt>
                <c:pt idx="169">
                  <c:v>1714.0078000000001</c:v>
                </c:pt>
                <c:pt idx="170">
                  <c:v>1716.6077</c:v>
                </c:pt>
                <c:pt idx="171">
                  <c:v>1719.2067</c:v>
                </c:pt>
                <c:pt idx="172">
                  <c:v>1721.8046999999999</c:v>
                </c:pt>
                <c:pt idx="173">
                  <c:v>1724.4016999999999</c:v>
                </c:pt>
                <c:pt idx="174">
                  <c:v>1726.9979000000001</c:v>
                </c:pt>
                <c:pt idx="175">
                  <c:v>1729.5930000000001</c:v>
                </c:pt>
                <c:pt idx="176">
                  <c:v>1732.1859999999999</c:v>
                </c:pt>
                <c:pt idx="177">
                  <c:v>1734.7791999999999</c:v>
                </c:pt>
                <c:pt idx="178">
                  <c:v>1737.3715</c:v>
                </c:pt>
                <c:pt idx="179">
                  <c:v>1739.9628</c:v>
                </c:pt>
                <c:pt idx="180">
                  <c:v>1742.5532000000001</c:v>
                </c:pt>
                <c:pt idx="181">
                  <c:v>1745.1425999999999</c:v>
                </c:pt>
                <c:pt idx="182">
                  <c:v>1747.7311</c:v>
                </c:pt>
                <c:pt idx="183">
                  <c:v>1750.3185000000001</c:v>
                </c:pt>
                <c:pt idx="184">
                  <c:v>1752.905</c:v>
                </c:pt>
                <c:pt idx="185">
                  <c:v>1755.4893999999999</c:v>
                </c:pt>
                <c:pt idx="186">
                  <c:v>1758.0741</c:v>
                </c:pt>
                <c:pt idx="187">
                  <c:v>1760.6577</c:v>
                </c:pt>
                <c:pt idx="188">
                  <c:v>1763.2405000000001</c:v>
                </c:pt>
                <c:pt idx="189">
                  <c:v>1765.8223</c:v>
                </c:pt>
                <c:pt idx="190">
                  <c:v>1768.4031</c:v>
                </c:pt>
                <c:pt idx="191">
                  <c:v>1770.9829999999999</c:v>
                </c:pt>
                <c:pt idx="192">
                  <c:v>1773.5618999999999</c:v>
                </c:pt>
                <c:pt idx="193">
                  <c:v>1776.1387</c:v>
                </c:pt>
                <c:pt idx="194">
                  <c:v>1778.7157</c:v>
                </c:pt>
                <c:pt idx="195">
                  <c:v>1781.2918999999999</c:v>
                </c:pt>
                <c:pt idx="196">
                  <c:v>1783.8669</c:v>
                </c:pt>
                <c:pt idx="197">
                  <c:v>1786.4412</c:v>
                </c:pt>
                <c:pt idx="198">
                  <c:v>1789.0144</c:v>
                </c:pt>
                <c:pt idx="199">
                  <c:v>1791.5867000000001</c:v>
                </c:pt>
                <c:pt idx="200">
                  <c:v>1794.1581000000001</c:v>
                </c:pt>
                <c:pt idx="201">
                  <c:v>1796.7284999999999</c:v>
                </c:pt>
                <c:pt idx="202">
                  <c:v>1799.2968000000001</c:v>
                </c:pt>
                <c:pt idx="203">
                  <c:v>1801.8652</c:v>
                </c:pt>
                <c:pt idx="204">
                  <c:v>1804.4329</c:v>
                </c:pt>
                <c:pt idx="205">
                  <c:v>1806.9994999999999</c:v>
                </c:pt>
                <c:pt idx="206">
                  <c:v>1809.5652</c:v>
                </c:pt>
                <c:pt idx="207">
                  <c:v>1812.13</c:v>
                </c:pt>
                <c:pt idx="208">
                  <c:v>1814.6937</c:v>
                </c:pt>
                <c:pt idx="209">
                  <c:v>1817.2566999999999</c:v>
                </c:pt>
                <c:pt idx="210">
                  <c:v>1819.8186000000001</c:v>
                </c:pt>
                <c:pt idx="211">
                  <c:v>1822.3784000000001</c:v>
                </c:pt>
                <c:pt idx="212">
                  <c:v>1824.9385</c:v>
                </c:pt>
                <c:pt idx="213">
                  <c:v>1827.4975999999999</c:v>
                </c:pt>
                <c:pt idx="214">
                  <c:v>1830.0558000000001</c:v>
                </c:pt>
                <c:pt idx="215">
                  <c:v>1832.6130000000001</c:v>
                </c:pt>
                <c:pt idx="216">
                  <c:v>1835.1693</c:v>
                </c:pt>
                <c:pt idx="217">
                  <c:v>1837.7246</c:v>
                </c:pt>
                <c:pt idx="218">
                  <c:v>1840.2791</c:v>
                </c:pt>
                <c:pt idx="219">
                  <c:v>1842.8326</c:v>
                </c:pt>
                <c:pt idx="220">
                  <c:v>1845.3839</c:v>
                </c:pt>
                <c:pt idx="221">
                  <c:v>1847.9355</c:v>
                </c:pt>
                <c:pt idx="222">
                  <c:v>1850.4863</c:v>
                </c:pt>
                <c:pt idx="223">
                  <c:v>1853.0360000000001</c:v>
                </c:pt>
                <c:pt idx="224">
                  <c:v>1855.5848000000001</c:v>
                </c:pt>
                <c:pt idx="225">
                  <c:v>1858.1328000000001</c:v>
                </c:pt>
              </c:numCache>
            </c:numRef>
          </c:xVal>
          <c:yVal>
            <c:numRef>
              <c:f>'Fit Raman L+NL'!$W$18:$W$243</c:f>
              <c:numCache>
                <c:formatCode>General</c:formatCode>
                <c:ptCount val="226"/>
                <c:pt idx="0">
                  <c:v>28.442500869966807</c:v>
                </c:pt>
                <c:pt idx="1">
                  <c:v>55.97808580509718</c:v>
                </c:pt>
                <c:pt idx="2">
                  <c:v>102.08245878471757</c:v>
                </c:pt>
                <c:pt idx="3">
                  <c:v>172.51432719662898</c:v>
                </c:pt>
                <c:pt idx="4">
                  <c:v>270.19412616006912</c:v>
                </c:pt>
                <c:pt idx="5">
                  <c:v>392.22364939747649</c:v>
                </c:pt>
                <c:pt idx="6">
                  <c:v>527.76191655061621</c:v>
                </c:pt>
                <c:pt idx="7">
                  <c:v>658.31059210260264</c:v>
                </c:pt>
                <c:pt idx="8">
                  <c:v>761.24447593304058</c:v>
                </c:pt>
                <c:pt idx="9">
                  <c:v>816.23852383411599</c:v>
                </c:pt>
                <c:pt idx="10">
                  <c:v>811.53735489804421</c:v>
                </c:pt>
                <c:pt idx="11">
                  <c:v>748.23096824593176</c:v>
                </c:pt>
                <c:pt idx="12">
                  <c:v>639.78942390504562</c:v>
                </c:pt>
                <c:pt idx="13">
                  <c:v>507.39596989941356</c:v>
                </c:pt>
                <c:pt idx="14">
                  <c:v>373.2497482165295</c:v>
                </c:pt>
                <c:pt idx="15">
                  <c:v>254.7017002136929</c:v>
                </c:pt>
                <c:pt idx="16">
                  <c:v>161.2379936656298</c:v>
                </c:pt>
                <c:pt idx="17">
                  <c:v>94.71114097378404</c:v>
                </c:pt>
                <c:pt idx="18">
                  <c:v>51.578697522724724</c:v>
                </c:pt>
                <c:pt idx="19">
                  <c:v>26.012797463294191</c:v>
                </c:pt>
                <c:pt idx="20">
                  <c:v>12.081054482871878</c:v>
                </c:pt>
                <c:pt idx="21">
                  <c:v>5.0505030122267272</c:v>
                </c:pt>
                <c:pt idx="22">
                  <c:v>1.7029516614643398</c:v>
                </c:pt>
                <c:pt idx="23">
                  <c:v>0.11498567519879543</c:v>
                </c:pt>
                <c:pt idx="24">
                  <c:v>-0.74456750327613008</c:v>
                </c:pt>
                <c:pt idx="25">
                  <c:v>-1.3783230081589863</c:v>
                </c:pt>
                <c:pt idx="26">
                  <c:v>-2.0122215982589751</c:v>
                </c:pt>
                <c:pt idx="27">
                  <c:v>-2.7370498123282232</c:v>
                </c:pt>
                <c:pt idx="28">
                  <c:v>-3.5795504951620387</c:v>
                </c:pt>
                <c:pt idx="29">
                  <c:v>-4.5316000223062929</c:v>
                </c:pt>
                <c:pt idx="30">
                  <c:v>-5.561406688441366</c:v>
                </c:pt>
                <c:pt idx="31">
                  <c:v>-6.618710437962136</c:v>
                </c:pt>
                <c:pt idx="32">
                  <c:v>-7.6393639529023858</c:v>
                </c:pt>
                <c:pt idx="33">
                  <c:v>-8.551725918945067</c:v>
                </c:pt>
                <c:pt idx="34">
                  <c:v>-9.2846845995338754</c:v>
                </c:pt>
                <c:pt idx="35">
                  <c:v>-9.7778955589124052</c:v>
                </c:pt>
                <c:pt idx="36">
                  <c:v>-9.9881361223722251</c:v>
                </c:pt>
                <c:pt idx="37">
                  <c:v>-9.896891862879329</c:v>
                </c:pt>
                <c:pt idx="38">
                  <c:v>-9.5126797885991436</c:v>
                </c:pt>
                <c:pt idx="39">
                  <c:v>-8.8697830590037938</c:v>
                </c:pt>
                <c:pt idx="40">
                  <c:v>-8.0229914368060236</c:v>
                </c:pt>
                <c:pt idx="41">
                  <c:v>-7.039819164495384</c:v>
                </c:pt>
                <c:pt idx="42">
                  <c:v>-5.990497801761876</c:v>
                </c:pt>
                <c:pt idx="43">
                  <c:v>-4.9355249672200898</c:v>
                </c:pt>
                <c:pt idx="44">
                  <c:v>-3.902545354222184</c:v>
                </c:pt>
                <c:pt idx="45">
                  <c:v>-2.839189095401025</c:v>
                </c:pt>
                <c:pt idx="46">
                  <c:v>-1.4839759425183274</c:v>
                </c:pt>
                <c:pt idx="47">
                  <c:v>0.92947934867379445</c:v>
                </c:pt>
                <c:pt idx="48">
                  <c:v>6.2661770980234905</c:v>
                </c:pt>
                <c:pt idx="49">
                  <c:v>18.460748082241025</c:v>
                </c:pt>
                <c:pt idx="50">
                  <c:v>44.687920564898604</c:v>
                </c:pt>
                <c:pt idx="51">
                  <c:v>96.039786180108422</c:v>
                </c:pt>
                <c:pt idx="52">
                  <c:v>186.38250720986434</c:v>
                </c:pt>
                <c:pt idx="53">
                  <c:v>328.42437019144882</c:v>
                </c:pt>
                <c:pt idx="54">
                  <c:v>526.3859770493973</c:v>
                </c:pt>
                <c:pt idx="55">
                  <c:v>768.90122374786051</c:v>
                </c:pt>
                <c:pt idx="56">
                  <c:v>1026.1818615275588</c:v>
                </c:pt>
                <c:pt idx="57">
                  <c:v>1256.2642366627288</c:v>
                </c:pt>
                <c:pt idx="58">
                  <c:v>1419.4690625934588</c:v>
                </c:pt>
                <c:pt idx="59">
                  <c:v>1494.5708384750787</c:v>
                </c:pt>
                <c:pt idx="60">
                  <c:v>1487.2700018933824</c:v>
                </c:pt>
                <c:pt idx="61">
                  <c:v>1425.5790948874155</c:v>
                </c:pt>
                <c:pt idx="62">
                  <c:v>1344.7095271655328</c:v>
                </c:pt>
                <c:pt idx="63">
                  <c:v>1270.9536629234942</c:v>
                </c:pt>
                <c:pt idx="64">
                  <c:v>1212.7317852445008</c:v>
                </c:pt>
                <c:pt idx="65">
                  <c:v>1162.168936459851</c:v>
                </c:pt>
                <c:pt idx="66">
                  <c:v>1103.7559560656448</c:v>
                </c:pt>
                <c:pt idx="67">
                  <c:v>1024.0403223605376</c:v>
                </c:pt>
                <c:pt idx="68">
                  <c:v>917.68821390642324</c:v>
                </c:pt>
                <c:pt idx="69">
                  <c:v>788.56098518786462</c:v>
                </c:pt>
                <c:pt idx="70">
                  <c:v>647.10276389455657</c:v>
                </c:pt>
                <c:pt idx="71">
                  <c:v>505.94827036745528</c:v>
                </c:pt>
                <c:pt idx="72">
                  <c:v>376.54301450286903</c:v>
                </c:pt>
                <c:pt idx="73">
                  <c:v>266.63938838072727</c:v>
                </c:pt>
                <c:pt idx="74">
                  <c:v>179.62381905258485</c:v>
                </c:pt>
                <c:pt idx="75">
                  <c:v>115.11397899771214</c:v>
                </c:pt>
                <c:pt idx="76">
                  <c:v>70.181168389104641</c:v>
                </c:pt>
                <c:pt idx="77">
                  <c:v>40.705327374503213</c:v>
                </c:pt>
                <c:pt idx="78">
                  <c:v>22.469322596135953</c:v>
                </c:pt>
                <c:pt idx="79">
                  <c:v>11.797546206039442</c:v>
                </c:pt>
                <c:pt idx="80">
                  <c:v>5.8941432752703804</c:v>
                </c:pt>
                <c:pt idx="81">
                  <c:v>2.8022284571736691</c:v>
                </c:pt>
                <c:pt idx="82">
                  <c:v>1.2677697231795264</c:v>
                </c:pt>
                <c:pt idx="83">
                  <c:v>0.54584204134539505</c:v>
                </c:pt>
                <c:pt idx="84">
                  <c:v>0.22367753108392208</c:v>
                </c:pt>
                <c:pt idx="85">
                  <c:v>8.7237216882613211E-2</c:v>
                </c:pt>
                <c:pt idx="86">
                  <c:v>3.238619532589837E-2</c:v>
                </c:pt>
                <c:pt idx="87">
                  <c:v>1.1450199137698291E-2</c:v>
                </c:pt>
                <c:pt idx="88">
                  <c:v>3.8517924490406585E-3</c:v>
                </c:pt>
                <c:pt idx="89">
                  <c:v>1.23357683037284E-3</c:v>
                </c:pt>
                <c:pt idx="90">
                  <c:v>3.7612299138345406E-4</c:v>
                </c:pt>
                <c:pt idx="91">
                  <c:v>1.0918363591372326E-4</c:v>
                </c:pt>
                <c:pt idx="92">
                  <c:v>3.0179596706148004E-5</c:v>
                </c:pt>
                <c:pt idx="93">
                  <c:v>7.9429141806031112E-6</c:v>
                </c:pt>
                <c:pt idx="94">
                  <c:v>1.9908891317754751E-6</c:v>
                </c:pt>
                <c:pt idx="95">
                  <c:v>4.7517050916212611E-7</c:v>
                </c:pt>
                <c:pt idx="96">
                  <c:v>1.0808685146912467E-7</c:v>
                </c:pt>
                <c:pt idx="97">
                  <c:v>2.3401526050292887E-8</c:v>
                </c:pt>
                <c:pt idx="98">
                  <c:v>4.825551513931714E-9</c:v>
                </c:pt>
                <c:pt idx="99">
                  <c:v>9.4814822659827769E-10</c:v>
                </c:pt>
                <c:pt idx="100">
                  <c:v>1.7735146684572101E-10</c:v>
                </c:pt>
                <c:pt idx="101">
                  <c:v>3.1832314562052488E-11</c:v>
                </c:pt>
                <c:pt idx="102">
                  <c:v>5.4569682106375694E-12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2.7284841053187847E-12</c:v>
                </c:pt>
                <c:pt idx="124">
                  <c:v>8.4355633589439094E-11</c:v>
                </c:pt>
                <c:pt idx="125">
                  <c:v>2.2632775653619319E-9</c:v>
                </c:pt>
                <c:pt idx="126">
                  <c:v>4.9261643653153442E-8</c:v>
                </c:pt>
                <c:pt idx="127">
                  <c:v>8.7377270574506838E-7</c:v>
                </c:pt>
                <c:pt idx="128">
                  <c:v>1.2638246062124381E-5</c:v>
                </c:pt>
                <c:pt idx="129">
                  <c:v>1.4905277839716291E-4</c:v>
                </c:pt>
                <c:pt idx="130">
                  <c:v>1.4339691158511414E-3</c:v>
                </c:pt>
                <c:pt idx="131">
                  <c:v>1.1254957062192261E-2</c:v>
                </c:pt>
                <c:pt idx="132">
                  <c:v>7.2038241522250246E-2</c:v>
                </c:pt>
                <c:pt idx="133">
                  <c:v>0.37664738044531987</c:v>
                </c:pt>
                <c:pt idx="134">
                  <c:v>1.6076161059231708</c:v>
                </c:pt>
                <c:pt idx="135">
                  <c:v>5.6031750664913034</c:v>
                </c:pt>
                <c:pt idx="136">
                  <c:v>15.952237428422904</c:v>
                </c:pt>
                <c:pt idx="137">
                  <c:v>37.101180217569663</c:v>
                </c:pt>
                <c:pt idx="138">
                  <c:v>70.510101784554763</c:v>
                </c:pt>
                <c:pt idx="139">
                  <c:v>109.5261678534398</c:v>
                </c:pt>
                <c:pt idx="140">
                  <c:v>139.07449517748319</c:v>
                </c:pt>
                <c:pt idx="141">
                  <c:v>144.422420420035</c:v>
                </c:pt>
                <c:pt idx="142">
                  <c:v>122.66122885854111</c:v>
                </c:pt>
                <c:pt idx="143">
                  <c:v>85.224206728463514</c:v>
                </c:pt>
                <c:pt idx="144">
                  <c:v>48.452059022712774</c:v>
                </c:pt>
                <c:pt idx="145">
                  <c:v>22.543519610291696</c:v>
                </c:pt>
                <c:pt idx="146">
                  <c:v>8.5866546959960033</c:v>
                </c:pt>
                <c:pt idx="147">
                  <c:v>2.6778524440142064</c:v>
                </c:pt>
                <c:pt idx="148">
                  <c:v>0.68398684077533289</c:v>
                </c:pt>
                <c:pt idx="149">
                  <c:v>0.14319814530449548</c:v>
                </c:pt>
                <c:pt idx="150">
                  <c:v>2.455033297405862E-2</c:v>
                </c:pt>
                <c:pt idx="151">
                  <c:v>3.449178543405651E-3</c:v>
                </c:pt>
                <c:pt idx="152">
                  <c:v>3.9723254803902819E-4</c:v>
                </c:pt>
                <c:pt idx="153">
                  <c:v>3.7555226299446076E-5</c:v>
                </c:pt>
                <c:pt idx="154">
                  <c:v>3.3342528240609681E-6</c:v>
                </c:pt>
                <c:pt idx="155">
                  <c:v>3.4718577808234841E-6</c:v>
                </c:pt>
                <c:pt idx="156">
                  <c:v>2.2575331740881666E-5</c:v>
                </c:pt>
                <c:pt idx="157">
                  <c:v>1.3907526522416447E-4</c:v>
                </c:pt>
                <c:pt idx="158">
                  <c:v>7.6919006119169353E-4</c:v>
                </c:pt>
                <c:pt idx="159">
                  <c:v>3.8241529607603297E-3</c:v>
                </c:pt>
                <c:pt idx="160">
                  <c:v>1.7077536485658129E-2</c:v>
                </c:pt>
                <c:pt idx="161">
                  <c:v>6.850694214062969E-2</c:v>
                </c:pt>
                <c:pt idx="162">
                  <c:v>0.24693537458369974</c:v>
                </c:pt>
                <c:pt idx="163">
                  <c:v>0.7997911554100483</c:v>
                </c:pt>
                <c:pt idx="164">
                  <c:v>2.3279178798022713</c:v>
                </c:pt>
                <c:pt idx="165">
                  <c:v>6.0898931640933824</c:v>
                </c:pt>
                <c:pt idx="166">
                  <c:v>14.320863159038709</c:v>
                </c:pt>
                <c:pt idx="167">
                  <c:v>30.265983065475666</c:v>
                </c:pt>
                <c:pt idx="168">
                  <c:v>57.529999862353407</c:v>
                </c:pt>
                <c:pt idx="169">
                  <c:v>98.333611584916071</c:v>
                </c:pt>
                <c:pt idx="170">
                  <c:v>151.15381760792184</c:v>
                </c:pt>
                <c:pt idx="171">
                  <c:v>208.97934439134406</c:v>
                </c:pt>
                <c:pt idx="172">
                  <c:v>259.89606343219475</c:v>
                </c:pt>
                <c:pt idx="173">
                  <c:v>290.77774793019671</c:v>
                </c:pt>
                <c:pt idx="174">
                  <c:v>292.71112578451357</c:v>
                </c:pt>
                <c:pt idx="175">
                  <c:v>265.14527718776617</c:v>
                </c:pt>
                <c:pt idx="176">
                  <c:v>216.1705176559401</c:v>
                </c:pt>
                <c:pt idx="177">
                  <c:v>158.6165727130201</c:v>
                </c:pt>
                <c:pt idx="178">
                  <c:v>104.76488681653927</c:v>
                </c:pt>
                <c:pt idx="179">
                  <c:v>62.295293889884078</c:v>
                </c:pt>
                <c:pt idx="180">
                  <c:v>33.350977885830389</c:v>
                </c:pt>
                <c:pt idx="181">
                  <c:v>16.078164023747604</c:v>
                </c:pt>
                <c:pt idx="182">
                  <c:v>6.9803445919787919</c:v>
                </c:pt>
                <c:pt idx="183">
                  <c:v>2.7296730308080441</c:v>
                </c:pt>
                <c:pt idx="184">
                  <c:v>0.96152161304553374</c:v>
                </c:pt>
                <c:pt idx="185">
                  <c:v>0.30528927585623933</c:v>
                </c:pt>
                <c:pt idx="186">
                  <c:v>8.7287673616629036E-2</c:v>
                </c:pt>
                <c:pt idx="187">
                  <c:v>2.2490483262799899E-2</c:v>
                </c:pt>
                <c:pt idx="188">
                  <c:v>5.2219278741176822E-3</c:v>
                </c:pt>
                <c:pt idx="189">
                  <c:v>1.0928126619091927E-3</c:v>
                </c:pt>
                <c:pt idx="190">
                  <c:v>2.0615602670659428E-4</c:v>
                </c:pt>
                <c:pt idx="191">
                  <c:v>3.5059345009358367E-5</c:v>
                </c:pt>
                <c:pt idx="192">
                  <c:v>5.3758712965645827E-6</c:v>
                </c:pt>
                <c:pt idx="193">
                  <c:v>7.4397803473402746E-7</c:v>
                </c:pt>
                <c:pt idx="194">
                  <c:v>9.2773007054347545E-8</c:v>
                </c:pt>
                <c:pt idx="195">
                  <c:v>1.043281372403726E-8</c:v>
                </c:pt>
                <c:pt idx="196">
                  <c:v>1.0586518328636885E-9</c:v>
                </c:pt>
                <c:pt idx="197">
                  <c:v>9.6861185738816857E-11</c:v>
                </c:pt>
                <c:pt idx="198">
                  <c:v>8.1854523159563541E-12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C4-4108-85F2-E02849470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938152"/>
        <c:axId val="454941104"/>
      </c:scatterChart>
      <c:valAx>
        <c:axId val="454938152"/>
        <c:scaling>
          <c:orientation val="minMax"/>
          <c:min val="1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chemeClr val="tx1"/>
                    </a:solidFill>
                  </a:rPr>
                  <a:t>Wavenumber [cm</a:t>
                </a:r>
                <a:r>
                  <a:rPr lang="pt-BR" sz="1200" b="1" baseline="30000">
                    <a:solidFill>
                      <a:schemeClr val="tx1"/>
                    </a:solidFill>
                  </a:rPr>
                  <a:t>-1</a:t>
                </a:r>
                <a:r>
                  <a:rPr lang="pt-BR" sz="1200" b="1">
                    <a:solidFill>
                      <a:schemeClr val="tx1"/>
                    </a:solidFill>
                  </a:rPr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941104"/>
        <c:crosses val="autoZero"/>
        <c:crossBetween val="midCat"/>
      </c:valAx>
      <c:valAx>
        <c:axId val="454941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chemeClr val="tx1"/>
                    </a:solidFill>
                  </a:rPr>
                  <a:t>Intensity [a.u.]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938152"/>
        <c:crosses val="autoZero"/>
        <c:crossBetween val="midCat"/>
      </c:valAx>
      <c:spPr>
        <a:solidFill>
          <a:srgbClr val="FFFF00"/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408676</xdr:colOff>
      <xdr:row>0</xdr:row>
      <xdr:rowOff>91293</xdr:rowOff>
    </xdr:from>
    <xdr:to>
      <xdr:col>10</xdr:col>
      <xdr:colOff>147574</xdr:colOff>
      <xdr:row>16</xdr:row>
      <xdr:rowOff>47572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301047</xdr:colOff>
      <xdr:row>0</xdr:row>
      <xdr:rowOff>129179</xdr:rowOff>
    </xdr:from>
    <xdr:to>
      <xdr:col>18</xdr:col>
      <xdr:colOff>300004</xdr:colOff>
      <xdr:row>11</xdr:row>
      <xdr:rowOff>207971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235927</xdr:colOff>
          <xdr:row>5</xdr:row>
          <xdr:rowOff>143363</xdr:rowOff>
        </xdr:from>
        <xdr:to>
          <xdr:col>7</xdr:col>
          <xdr:colOff>82550</xdr:colOff>
          <xdr:row>9</xdr:row>
          <xdr:rowOff>30529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1</xdr:row>
          <xdr:rowOff>196850</xdr:rowOff>
        </xdr:from>
        <xdr:to>
          <xdr:col>7</xdr:col>
          <xdr:colOff>577850</xdr:colOff>
          <xdr:row>5</xdr:row>
          <xdr:rowOff>31750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xdr:twoCellAnchor>
    <xdr:from>
      <xdr:col>18</xdr:col>
      <xdr:colOff>38361</xdr:colOff>
      <xdr:row>0</xdr:row>
      <xdr:rowOff>0</xdr:rowOff>
    </xdr:from>
    <xdr:to>
      <xdr:col>25</xdr:col>
      <xdr:colOff>347396</xdr:colOff>
      <xdr:row>10</xdr:row>
      <xdr:rowOff>146538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577850</xdr:colOff>
          <xdr:row>5</xdr:row>
          <xdr:rowOff>0</xdr:rowOff>
        </xdr:from>
        <xdr:to>
          <xdr:col>16</xdr:col>
          <xdr:colOff>152400</xdr:colOff>
          <xdr:row>6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374650</xdr:colOff>
          <xdr:row>3</xdr:row>
          <xdr:rowOff>38100</xdr:rowOff>
        </xdr:from>
        <xdr:to>
          <xdr:col>16</xdr:col>
          <xdr:colOff>444500</xdr:colOff>
          <xdr:row>4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6</xdr:row>
          <xdr:rowOff>203200</xdr:rowOff>
        </xdr:from>
        <xdr:to>
          <xdr:col>13</xdr:col>
          <xdr:colOff>1047750</xdr:colOff>
          <xdr:row>9</xdr:row>
          <xdr:rowOff>139700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11</xdr:col>
      <xdr:colOff>53975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6350</xdr:colOff>
      <xdr:row>18</xdr:row>
      <xdr:rowOff>63500</xdr:rowOff>
    </xdr:from>
    <xdr:to>
      <xdr:col>21</xdr:col>
      <xdr:colOff>377825</xdr:colOff>
      <xdr:row>34</xdr:row>
      <xdr:rowOff>120650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Relationship Id="rId9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6"/>
  <sheetViews>
    <sheetView zoomScale="98" zoomScaleNormal="98" workbookViewId="0">
      <selection activeCell="C5" sqref="C5"/>
    </sheetView>
  </sheetViews>
  <sheetFormatPr defaultRowHeight="18.5"/>
  <cols>
    <col min="1" max="1" width="8.7265625" style="26"/>
    <col min="2" max="2" width="9.453125" style="26" customWidth="1"/>
    <col min="3" max="3" width="17.1796875" style="26" customWidth="1"/>
    <col min="4" max="9" width="8.7265625" style="26"/>
    <col min="10" max="10" width="15.08984375" style="26" customWidth="1"/>
    <col min="11" max="11" width="16.453125" style="26" customWidth="1"/>
    <col min="12" max="16384" width="8.7265625" style="26"/>
  </cols>
  <sheetData>
    <row r="1" spans="1:10">
      <c r="G1" s="27"/>
    </row>
    <row r="2" spans="1:10" ht="20.5">
      <c r="B2" s="28" t="s">
        <v>33</v>
      </c>
      <c r="C2" s="29">
        <v>1.0243024044023088</v>
      </c>
      <c r="G2" s="27"/>
      <c r="H2" s="30"/>
    </row>
    <row r="3" spans="1:10" ht="20.5">
      <c r="B3" s="28" t="s">
        <v>34</v>
      </c>
      <c r="C3" s="29">
        <v>0.50667305469147761</v>
      </c>
      <c r="G3" s="27"/>
      <c r="H3" s="30"/>
    </row>
    <row r="4" spans="1:10">
      <c r="B4" s="28" t="s">
        <v>35</v>
      </c>
      <c r="C4" s="29">
        <v>4.029990704775396</v>
      </c>
      <c r="G4" s="27"/>
      <c r="H4" s="30"/>
    </row>
    <row r="5" spans="1:10">
      <c r="B5" s="31" t="s">
        <v>30</v>
      </c>
      <c r="C5" s="32">
        <f>SUMSQ(J19:J52)</f>
        <v>1.2770064240241126</v>
      </c>
      <c r="G5" s="27"/>
      <c r="H5" s="30"/>
    </row>
    <row r="6" spans="1:10">
      <c r="B6" s="33" t="s">
        <v>36</v>
      </c>
      <c r="C6" s="34">
        <f>SQRT(C5/(F18-3))</f>
        <v>0.20296244877730721</v>
      </c>
      <c r="G6" s="27"/>
      <c r="J6" s="35"/>
    </row>
    <row r="7" spans="1:10">
      <c r="B7" s="33" t="s">
        <v>37</v>
      </c>
      <c r="C7" s="36">
        <f>C6/C4</f>
        <v>5.0363006678105712E-2</v>
      </c>
      <c r="G7" s="27"/>
      <c r="I7" s="27"/>
    </row>
    <row r="8" spans="1:10">
      <c r="G8" s="27"/>
      <c r="I8" s="27"/>
    </row>
    <row r="9" spans="1:10" ht="20.5">
      <c r="B9" s="33" t="s">
        <v>38</v>
      </c>
      <c r="C9" s="37">
        <v>0</v>
      </c>
      <c r="G9" s="27"/>
      <c r="I9" s="27"/>
    </row>
    <row r="10" spans="1:10" ht="20.5">
      <c r="B10" s="33" t="s">
        <v>39</v>
      </c>
      <c r="C10" s="37">
        <f>2*PI()</f>
        <v>6.2831853071795862</v>
      </c>
      <c r="G10" s="27"/>
      <c r="I10" s="27"/>
    </row>
    <row r="11" spans="1:10">
      <c r="B11" s="28" t="s">
        <v>40</v>
      </c>
      <c r="C11" s="37">
        <v>500</v>
      </c>
      <c r="G11" s="27"/>
      <c r="I11" s="27"/>
    </row>
    <row r="12" spans="1:10">
      <c r="B12" s="33" t="s">
        <v>41</v>
      </c>
      <c r="C12" s="38">
        <f>(C10-C9)/C11</f>
        <v>1.2566370614359173E-2</v>
      </c>
      <c r="G12" s="39"/>
      <c r="H12" s="39"/>
      <c r="I12" s="39"/>
    </row>
    <row r="13" spans="1:10">
      <c r="G13" s="39"/>
      <c r="H13" s="39"/>
      <c r="I13" s="39"/>
    </row>
    <row r="14" spans="1:10" s="40" customFormat="1">
      <c r="B14" s="41" t="s">
        <v>42</v>
      </c>
      <c r="C14" s="42" t="s">
        <v>7</v>
      </c>
      <c r="D14" s="42" t="s">
        <v>43</v>
      </c>
      <c r="E14" s="43"/>
    </row>
    <row r="15" spans="1:10">
      <c r="A15" s="44">
        <v>0</v>
      </c>
      <c r="B15" s="44">
        <f>C9</f>
        <v>0</v>
      </c>
      <c r="C15" s="45">
        <f>$C$2+$C$4*COS(B15)</f>
        <v>5.0542931091777046</v>
      </c>
      <c r="D15" s="45">
        <f t="shared" ref="D15:D78" si="0">$C$3+$C$4*SIN(B15)</f>
        <v>0.50667305469147761</v>
      </c>
    </row>
    <row r="16" spans="1:10">
      <c r="A16" s="44">
        <v>1</v>
      </c>
      <c r="B16" s="44">
        <f>B15+$C$12</f>
        <v>1.2566370614359173E-2</v>
      </c>
      <c r="C16" s="45">
        <f t="shared" ref="C16:C79" si="1">$C$2+$C$4*COS(B16)</f>
        <v>5.0539749180529956</v>
      </c>
      <c r="D16" s="45">
        <f t="shared" si="0"/>
        <v>0.55731407861722548</v>
      </c>
    </row>
    <row r="17" spans="1:11">
      <c r="A17" s="44">
        <v>2</v>
      </c>
      <c r="B17" s="44">
        <f t="shared" ref="B17:B80" si="2">B16+$C$12</f>
        <v>2.5132741228718346E-2</v>
      </c>
      <c r="C17" s="45">
        <f t="shared" si="1"/>
        <v>5.0530203949249346</v>
      </c>
      <c r="D17" s="45">
        <f t="shared" si="0"/>
        <v>0.60794710573824617</v>
      </c>
    </row>
    <row r="18" spans="1:11" ht="20.5">
      <c r="A18" s="44">
        <v>3</v>
      </c>
      <c r="B18" s="44">
        <f t="shared" si="2"/>
        <v>3.7699111843077518E-2</v>
      </c>
      <c r="C18" s="45">
        <f t="shared" si="1"/>
        <v>5.0514296905237908</v>
      </c>
      <c r="D18" s="45">
        <f t="shared" si="0"/>
        <v>0.65856414051260059</v>
      </c>
      <c r="F18" s="42">
        <f>F52</f>
        <v>34</v>
      </c>
      <c r="G18" s="46" t="s">
        <v>44</v>
      </c>
      <c r="H18" s="42" t="s">
        <v>45</v>
      </c>
      <c r="I18" s="42" t="s">
        <v>46</v>
      </c>
      <c r="J18" s="42" t="s">
        <v>54</v>
      </c>
      <c r="K18" s="54" t="s">
        <v>18</v>
      </c>
    </row>
    <row r="19" spans="1:11">
      <c r="A19" s="44">
        <v>4</v>
      </c>
      <c r="B19" s="44">
        <f t="shared" si="2"/>
        <v>5.0265482457436693E-2</v>
      </c>
      <c r="C19" s="45">
        <f t="shared" si="1"/>
        <v>5.049203056040227</v>
      </c>
      <c r="D19" s="45">
        <f t="shared" si="0"/>
        <v>0.70915718992372634</v>
      </c>
      <c r="F19" s="52">
        <v>1</v>
      </c>
      <c r="G19" s="44">
        <v>0</v>
      </c>
      <c r="H19" s="47">
        <v>5.2075513725235227</v>
      </c>
      <c r="I19" s="47">
        <v>0.19855317824985524</v>
      </c>
      <c r="J19" s="26">
        <f>SQRT(($H19-$C$2)^2+($I19-$C$3)^2)-$C$4</f>
        <v>0.16459029784519963</v>
      </c>
      <c r="K19" s="54" t="s">
        <v>18</v>
      </c>
    </row>
    <row r="20" spans="1:11">
      <c r="A20" s="44">
        <v>5</v>
      </c>
      <c r="B20" s="44">
        <f t="shared" si="2"/>
        <v>6.2831853071795868E-2</v>
      </c>
      <c r="C20" s="45">
        <f t="shared" si="1"/>
        <v>5.0463408430856411</v>
      </c>
      <c r="D20" s="45">
        <f t="shared" si="0"/>
        <v>0.75971826474262849</v>
      </c>
      <c r="F20" s="52">
        <v>2</v>
      </c>
      <c r="G20" s="44">
        <v>0.18479956785822313</v>
      </c>
      <c r="H20" s="47">
        <v>5.2473007555763953</v>
      </c>
      <c r="I20" s="47">
        <v>1.291230100400603</v>
      </c>
      <c r="J20" s="26">
        <f t="shared" ref="J20:J52" si="3">SQRT(($H20-$C$2)^2+($I20-$C$3)^2)-$C$4</f>
        <v>0.26526770793866117</v>
      </c>
      <c r="K20" s="54" t="s">
        <v>18</v>
      </c>
    </row>
    <row r="21" spans="1:11">
      <c r="A21" s="44">
        <v>6</v>
      </c>
      <c r="B21" s="44">
        <f t="shared" si="2"/>
        <v>7.5398223686155036E-2</v>
      </c>
      <c r="C21" s="45">
        <f t="shared" si="1"/>
        <v>5.0428435036366386</v>
      </c>
      <c r="D21" s="45">
        <f t="shared" si="0"/>
        <v>0.81023938078947033</v>
      </c>
      <c r="F21" s="52">
        <v>3</v>
      </c>
      <c r="G21" s="44">
        <v>0.36959913571644626</v>
      </c>
      <c r="H21" s="47">
        <v>4.7193447581074306</v>
      </c>
      <c r="I21" s="47">
        <v>1.775835598826828</v>
      </c>
      <c r="J21" s="26">
        <f t="shared" si="3"/>
        <v>-0.12305948460901028</v>
      </c>
      <c r="K21" s="54" t="s">
        <v>18</v>
      </c>
    </row>
    <row r="22" spans="1:11">
      <c r="A22" s="44">
        <v>7</v>
      </c>
      <c r="B22" s="44">
        <f t="shared" si="2"/>
        <v>8.7964594300514204E-2</v>
      </c>
      <c r="C22" s="45">
        <f t="shared" si="1"/>
        <v>5.0387115899636612</v>
      </c>
      <c r="D22" s="45">
        <f t="shared" si="0"/>
        <v>0.86071256019436893</v>
      </c>
      <c r="F22" s="52">
        <v>4</v>
      </c>
      <c r="G22" s="44">
        <v>0.55439870357466936</v>
      </c>
      <c r="H22" s="47">
        <v>4.3734317198301911</v>
      </c>
      <c r="I22" s="47">
        <v>2.6360361815557427</v>
      </c>
      <c r="J22" s="26">
        <f t="shared" si="3"/>
        <v>-6.1256083071949963E-2</v>
      </c>
      <c r="K22" s="54" t="s">
        <v>18</v>
      </c>
    </row>
    <row r="23" spans="1:11">
      <c r="A23" s="44">
        <v>8</v>
      </c>
      <c r="B23" s="44">
        <f t="shared" si="2"/>
        <v>0.10053096491487337</v>
      </c>
      <c r="C23" s="45">
        <f t="shared" si="1"/>
        <v>5.0339457545437751</v>
      </c>
      <c r="D23" s="45">
        <f t="shared" si="0"/>
        <v>0.91112983265719238</v>
      </c>
      <c r="F23" s="52">
        <v>5</v>
      </c>
      <c r="G23" s="44">
        <v>0.73919827143289252</v>
      </c>
      <c r="H23" s="47">
        <v>4.2012950215150004</v>
      </c>
      <c r="I23" s="47">
        <v>3.4793547578909854</v>
      </c>
      <c r="J23" s="26">
        <f t="shared" si="3"/>
        <v>0.32088490798643932</v>
      </c>
      <c r="K23" s="54" t="s">
        <v>18</v>
      </c>
    </row>
    <row r="24" spans="1:11">
      <c r="A24" s="44">
        <v>9</v>
      </c>
      <c r="B24" s="44">
        <f t="shared" si="2"/>
        <v>0.11309733552923254</v>
      </c>
      <c r="C24" s="45">
        <f t="shared" si="1"/>
        <v>5.0285467499576422</v>
      </c>
      <c r="D24" s="45">
        <f t="shared" si="0"/>
        <v>0.96148323670616331</v>
      </c>
      <c r="F24" s="52">
        <v>6</v>
      </c>
      <c r="G24" s="44">
        <v>0.92399783929111567</v>
      </c>
      <c r="H24" s="47">
        <v>3.3930141070536193</v>
      </c>
      <c r="I24" s="47">
        <v>3.4853991581003685</v>
      </c>
      <c r="J24" s="26">
        <f t="shared" si="3"/>
        <v>-0.2242576177858755</v>
      </c>
      <c r="K24" s="54" t="s">
        <v>18</v>
      </c>
    </row>
    <row r="25" spans="1:11">
      <c r="A25" s="44">
        <v>10</v>
      </c>
      <c r="B25" s="44">
        <f t="shared" si="2"/>
        <v>0.12566370614359171</v>
      </c>
      <c r="C25" s="45">
        <f t="shared" si="1"/>
        <v>5.0225154287706726</v>
      </c>
      <c r="D25" s="45">
        <f t="shared" si="0"/>
        <v>1.0117648209550674</v>
      </c>
      <c r="F25" s="52">
        <v>7</v>
      </c>
      <c r="G25" s="44">
        <v>1.1087974071493387</v>
      </c>
      <c r="H25" s="47">
        <v>2.9190964932644508</v>
      </c>
      <c r="I25" s="47">
        <v>4.1994562313959181</v>
      </c>
      <c r="J25" s="26">
        <f t="shared" si="3"/>
        <v>0.12053844574725137</v>
      </c>
      <c r="K25" s="54" t="s">
        <v>18</v>
      </c>
    </row>
    <row r="26" spans="1:11">
      <c r="A26" s="44">
        <v>11</v>
      </c>
      <c r="B26" s="44">
        <f t="shared" si="2"/>
        <v>0.13823007675795088</v>
      </c>
      <c r="C26" s="45">
        <f t="shared" si="1"/>
        <v>5.0158527433983995</v>
      </c>
      <c r="D26" s="45">
        <f t="shared" si="0"/>
        <v>1.0619666453588688</v>
      </c>
      <c r="F26" s="52">
        <v>8</v>
      </c>
      <c r="G26" s="44">
        <v>1.2935969750075618</v>
      </c>
      <c r="H26" s="47">
        <v>1.9153313578640945</v>
      </c>
      <c r="I26" s="47">
        <v>4.5800217398782008</v>
      </c>
      <c r="J26" s="26">
        <f t="shared" si="3"/>
        <v>0.13967380295416643</v>
      </c>
      <c r="K26" s="54" t="s">
        <v>18</v>
      </c>
    </row>
    <row r="27" spans="1:11">
      <c r="A27" s="44">
        <v>12</v>
      </c>
      <c r="B27" s="44">
        <f t="shared" si="2"/>
        <v>0.15079644737231004</v>
      </c>
      <c r="C27" s="45">
        <f t="shared" si="1"/>
        <v>5.00855974595608</v>
      </c>
      <c r="D27" s="45">
        <f t="shared" si="0"/>
        <v>1.1120807824675363</v>
      </c>
      <c r="F27" s="52">
        <v>9</v>
      </c>
      <c r="G27" s="44">
        <v>1.4783965428657848</v>
      </c>
      <c r="H27" s="47">
        <v>1.4688693924785021</v>
      </c>
      <c r="I27" s="47">
        <v>4.1432711422686079</v>
      </c>
      <c r="J27" s="26">
        <f t="shared" si="3"/>
        <v>-0.36631966912593672</v>
      </c>
      <c r="K27" s="54" t="s">
        <v>18</v>
      </c>
    </row>
    <row r="28" spans="1:11">
      <c r="A28" s="44">
        <v>13</v>
      </c>
      <c r="B28" s="44">
        <f t="shared" si="2"/>
        <v>0.16336281798666921</v>
      </c>
      <c r="C28" s="45">
        <f t="shared" si="1"/>
        <v>5.0006375880925518</v>
      </c>
      <c r="D28" s="45">
        <f t="shared" si="0"/>
        <v>1.1620993186778787</v>
      </c>
      <c r="F28" s="52">
        <v>10</v>
      </c>
      <c r="G28" s="44">
        <v>1.6631961107240079</v>
      </c>
      <c r="H28" s="47">
        <v>0.59425505130458312</v>
      </c>
      <c r="I28" s="47">
        <v>4.6535979856663374</v>
      </c>
      <c r="J28" s="26">
        <f t="shared" si="3"/>
        <v>0.13917313333977344</v>
      </c>
      <c r="K28" s="54" t="s">
        <v>18</v>
      </c>
    </row>
    <row r="29" spans="1:11">
      <c r="A29" s="44">
        <v>14</v>
      </c>
      <c r="B29" s="44">
        <f t="shared" si="2"/>
        <v>0.17592918860102838</v>
      </c>
      <c r="C29" s="45">
        <f t="shared" si="1"/>
        <v>4.9920875208083801</v>
      </c>
      <c r="D29" s="45">
        <f t="shared" si="0"/>
        <v>1.2120143554831959</v>
      </c>
      <c r="F29" s="52">
        <v>11</v>
      </c>
      <c r="G29" s="44">
        <v>1.8479956785822309</v>
      </c>
      <c r="H29" s="47">
        <v>-0.12823845002043288</v>
      </c>
      <c r="I29" s="47">
        <v>4.3123159651069791</v>
      </c>
      <c r="J29" s="26">
        <f t="shared" si="3"/>
        <v>-5.3652139875612015E-2</v>
      </c>
      <c r="K29" s="54" t="s">
        <v>18</v>
      </c>
    </row>
    <row r="30" spans="1:11">
      <c r="A30" s="44">
        <v>15</v>
      </c>
      <c r="B30" s="44">
        <f t="shared" si="2"/>
        <v>0.18849555921538755</v>
      </c>
      <c r="C30" s="45">
        <f t="shared" si="1"/>
        <v>4.9829108942583034</v>
      </c>
      <c r="D30" s="45">
        <f t="shared" si="0"/>
        <v>1.2618180107205421</v>
      </c>
      <c r="F30" s="52">
        <v>12</v>
      </c>
      <c r="G30" s="44">
        <v>2.032795246440454</v>
      </c>
      <c r="H30" s="47">
        <v>-0.92955242684738071</v>
      </c>
      <c r="I30" s="47">
        <v>3.8682936279471281</v>
      </c>
      <c r="J30" s="26">
        <f t="shared" si="3"/>
        <v>-0.14179811950735122</v>
      </c>
      <c r="K30" s="54" t="s">
        <v>18</v>
      </c>
    </row>
    <row r="31" spans="1:11">
      <c r="A31" s="44">
        <v>16</v>
      </c>
      <c r="B31" s="44">
        <f t="shared" si="2"/>
        <v>0.20106192982974672</v>
      </c>
      <c r="C31" s="45">
        <f t="shared" si="1"/>
        <v>4.9731091575380324</v>
      </c>
      <c r="D31" s="45">
        <f t="shared" si="0"/>
        <v>1.311502419815413</v>
      </c>
      <c r="F31" s="52">
        <v>13</v>
      </c>
      <c r="G31" s="44">
        <v>2.217594814298677</v>
      </c>
      <c r="H31" s="47">
        <v>-1.2411735715386056</v>
      </c>
      <c r="I31" s="47">
        <v>3.6399539254250195</v>
      </c>
      <c r="J31" s="26">
        <f t="shared" si="3"/>
        <v>-0.16348964923820919</v>
      </c>
      <c r="K31" s="54" t="s">
        <v>18</v>
      </c>
    </row>
    <row r="32" spans="1:11">
      <c r="A32" s="44">
        <v>17</v>
      </c>
      <c r="B32" s="44">
        <f t="shared" si="2"/>
        <v>0.21362830044410588</v>
      </c>
      <c r="C32" s="45">
        <f t="shared" si="1"/>
        <v>4.9626838584554216</v>
      </c>
      <c r="D32" s="45">
        <f t="shared" si="0"/>
        <v>1.3610597370236532</v>
      </c>
      <c r="F32" s="52">
        <v>14</v>
      </c>
      <c r="G32" s="44">
        <v>2.4023943821569</v>
      </c>
      <c r="H32" s="47">
        <v>-1.8323166283766112</v>
      </c>
      <c r="I32" s="47">
        <v>3.3460168743671099</v>
      </c>
      <c r="J32" s="26">
        <f t="shared" si="3"/>
        <v>-2.3182224644289207E-3</v>
      </c>
      <c r="K32" s="54" t="s">
        <v>18</v>
      </c>
    </row>
    <row r="33" spans="1:11">
      <c r="A33" s="44">
        <v>18</v>
      </c>
      <c r="B33" s="44">
        <f t="shared" si="2"/>
        <v>0.22619467105846505</v>
      </c>
      <c r="C33" s="45">
        <f t="shared" si="1"/>
        <v>4.951636643286049</v>
      </c>
      <c r="D33" s="45">
        <f t="shared" si="0"/>
        <v>1.4104821366703884</v>
      </c>
      <c r="F33" s="52">
        <v>15</v>
      </c>
      <c r="G33" s="44">
        <v>2.5871939500151231</v>
      </c>
      <c r="H33" s="47">
        <v>-2.5365055394904217</v>
      </c>
      <c r="I33" s="47">
        <v>2.8335152384217857</v>
      </c>
      <c r="J33" s="26">
        <f t="shared" si="3"/>
        <v>0.22366040471588455</v>
      </c>
      <c r="K33" s="54" t="s">
        <v>18</v>
      </c>
    </row>
    <row r="34" spans="1:11">
      <c r="A34" s="44">
        <v>19</v>
      </c>
      <c r="B34" s="44">
        <f t="shared" si="2"/>
        <v>0.23876104167282422</v>
      </c>
      <c r="C34" s="45">
        <f t="shared" si="1"/>
        <v>4.9399692565132547</v>
      </c>
      <c r="D34" s="45">
        <f t="shared" si="0"/>
        <v>1.459761814385792</v>
      </c>
      <c r="F34" s="52">
        <v>16</v>
      </c>
      <c r="G34" s="44">
        <v>2.7719935178733461</v>
      </c>
      <c r="H34" s="47">
        <v>-2.5579777247657418</v>
      </c>
      <c r="I34" s="47">
        <v>1.7558179178371978</v>
      </c>
      <c r="J34" s="26">
        <f t="shared" si="3"/>
        <v>-0.23616759174605972</v>
      </c>
      <c r="K34" s="54" t="s">
        <v>18</v>
      </c>
    </row>
    <row r="35" spans="1:11">
      <c r="A35" s="44">
        <v>20</v>
      </c>
      <c r="B35" s="44">
        <f t="shared" si="2"/>
        <v>0.25132741228718342</v>
      </c>
      <c r="C35" s="45">
        <f t="shared" si="1"/>
        <v>4.9276835405526613</v>
      </c>
      <c r="D35" s="45">
        <f t="shared" si="0"/>
        <v>1.5088909883374844</v>
      </c>
      <c r="F35" s="52">
        <v>17</v>
      </c>
      <c r="G35" s="44">
        <v>2.9567930857315692</v>
      </c>
      <c r="H35" s="47">
        <v>-3.1444708822047041</v>
      </c>
      <c r="I35" s="47">
        <v>0.93996696380722988</v>
      </c>
      <c r="J35" s="26">
        <f t="shared" si="3"/>
        <v>0.16123994108567885</v>
      </c>
      <c r="K35" s="54" t="s">
        <v>18</v>
      </c>
    </row>
    <row r="36" spans="1:11">
      <c r="A36" s="44">
        <v>21</v>
      </c>
      <c r="B36" s="44">
        <f t="shared" si="2"/>
        <v>0.26389378290154258</v>
      </c>
      <c r="C36" s="45">
        <f t="shared" si="1"/>
        <v>4.9147814354612409</v>
      </c>
      <c r="D36" s="45">
        <f t="shared" si="0"/>
        <v>1.557861900459375</v>
      </c>
      <c r="F36" s="52">
        <v>18</v>
      </c>
      <c r="G36" s="44">
        <v>3.1415926535897922</v>
      </c>
      <c r="H36" s="47">
        <v>-2.9975107445727249</v>
      </c>
      <c r="I36" s="47">
        <v>0.60174663617290447</v>
      </c>
      <c r="J36" s="26">
        <f t="shared" si="3"/>
        <v>-7.0539676187966194E-3</v>
      </c>
      <c r="K36" s="54" t="s">
        <v>18</v>
      </c>
    </row>
    <row r="37" spans="1:11">
      <c r="A37" s="44">
        <v>22</v>
      </c>
      <c r="B37" s="44">
        <f t="shared" si="2"/>
        <v>0.27646015351590175</v>
      </c>
      <c r="C37" s="45">
        <f t="shared" si="1"/>
        <v>4.9012649786309526</v>
      </c>
      <c r="D37" s="45">
        <f t="shared" si="0"/>
        <v>1.6066668176767513</v>
      </c>
      <c r="F37" s="52">
        <v>19</v>
      </c>
      <c r="G37" s="44">
        <v>3.3263922214480153</v>
      </c>
      <c r="H37" s="47">
        <v>-3.0514279505572657</v>
      </c>
      <c r="I37" s="47">
        <v>-0.16756438053909301</v>
      </c>
      <c r="J37" s="26">
        <f t="shared" si="3"/>
        <v>0.1011319084382567</v>
      </c>
      <c r="K37" s="54" t="s">
        <v>18</v>
      </c>
    </row>
    <row r="38" spans="1:11">
      <c r="A38" s="44">
        <v>23</v>
      </c>
      <c r="B38" s="44">
        <f t="shared" si="2"/>
        <v>0.28902652413026092</v>
      </c>
      <c r="C38" s="45">
        <f t="shared" si="1"/>
        <v>4.8871363044670169</v>
      </c>
      <c r="D38" s="45">
        <f t="shared" si="0"/>
        <v>1.6552980331274201</v>
      </c>
      <c r="F38" s="52">
        <v>20</v>
      </c>
      <c r="G38" s="44">
        <v>3.5111917893062383</v>
      </c>
      <c r="H38" s="47">
        <v>-3.0123573054269022</v>
      </c>
      <c r="I38" s="47">
        <v>-1.1627538125548216</v>
      </c>
      <c r="J38" s="26">
        <f t="shared" si="3"/>
        <v>0.3382592512186795</v>
      </c>
      <c r="K38" s="54" t="s">
        <v>18</v>
      </c>
    </row>
    <row r="39" spans="1:11">
      <c r="A39" s="44">
        <v>24</v>
      </c>
      <c r="B39" s="44">
        <f t="shared" si="2"/>
        <v>0.30159289474462009</v>
      </c>
      <c r="C39" s="45">
        <f t="shared" si="1"/>
        <v>4.8723976440508698</v>
      </c>
      <c r="D39" s="45">
        <f t="shared" si="0"/>
        <v>1.7037478673787105</v>
      </c>
      <c r="F39" s="52">
        <v>21</v>
      </c>
      <c r="G39" s="44">
        <v>3.6959913571644614</v>
      </c>
      <c r="H39" s="47">
        <v>-2.3749177389318659</v>
      </c>
      <c r="I39" s="47">
        <v>-1.731839777187985</v>
      </c>
      <c r="J39" s="26">
        <f t="shared" si="3"/>
        <v>4.0099869319708326E-2</v>
      </c>
      <c r="K39" s="54" t="s">
        <v>18</v>
      </c>
    </row>
    <row r="40" spans="1:11">
      <c r="A40" s="44">
        <v>25</v>
      </c>
      <c r="B40" s="44">
        <f t="shared" si="2"/>
        <v>0.31415926535897926</v>
      </c>
      <c r="C40" s="45">
        <f t="shared" si="1"/>
        <v>4.8570513247878475</v>
      </c>
      <c r="D40" s="45">
        <f t="shared" si="0"/>
        <v>1.752008669640146</v>
      </c>
      <c r="F40" s="52">
        <v>22</v>
      </c>
      <c r="G40" s="44">
        <v>3.8807909250226844</v>
      </c>
      <c r="H40" s="47">
        <v>-1.8216793077962894</v>
      </c>
      <c r="I40" s="47">
        <v>-1.8466229269121088</v>
      </c>
      <c r="J40" s="26">
        <f t="shared" si="3"/>
        <v>-0.33707669505347315</v>
      </c>
      <c r="K40" s="54" t="s">
        <v>18</v>
      </c>
    </row>
    <row r="41" spans="1:11">
      <c r="A41" s="44">
        <v>26</v>
      </c>
      <c r="B41" s="44">
        <f t="shared" si="2"/>
        <v>0.32672563597333842</v>
      </c>
      <c r="C41" s="45">
        <f t="shared" si="1"/>
        <v>4.8410997700396612</v>
      </c>
      <c r="D41" s="45">
        <f t="shared" si="0"/>
        <v>1.8000728189715933</v>
      </c>
      <c r="F41" s="52">
        <v>23</v>
      </c>
      <c r="G41" s="44">
        <v>4.0655904928809079</v>
      </c>
      <c r="H41" s="47">
        <v>-1.6025034207939861</v>
      </c>
      <c r="I41" s="47">
        <v>-2.7177355297619807</v>
      </c>
      <c r="J41" s="26">
        <f t="shared" si="3"/>
        <v>0.1289658425790412</v>
      </c>
      <c r="K41" s="54" t="s">
        <v>18</v>
      </c>
    </row>
    <row r="42" spans="1:11">
      <c r="A42" s="44">
        <v>27</v>
      </c>
      <c r="B42" s="44">
        <f t="shared" si="2"/>
        <v>0.33929200658769759</v>
      </c>
      <c r="C42" s="45">
        <f t="shared" si="1"/>
        <v>4.8245454987417222</v>
      </c>
      <c r="D42" s="45">
        <f t="shared" si="0"/>
        <v>1.8479327254866944</v>
      </c>
      <c r="F42" s="52">
        <v>24</v>
      </c>
      <c r="G42" s="44">
        <v>4.2503900607391314</v>
      </c>
      <c r="H42" s="47">
        <v>-0.53879542738594022</v>
      </c>
      <c r="I42" s="47">
        <v>-2.9239036238522211</v>
      </c>
      <c r="J42" s="26">
        <f t="shared" si="3"/>
        <v>-0.26009267178975026</v>
      </c>
      <c r="K42" s="54" t="s">
        <v>18</v>
      </c>
    </row>
    <row r="43" spans="1:11">
      <c r="A43" s="44">
        <v>28</v>
      </c>
      <c r="B43" s="44">
        <f t="shared" si="2"/>
        <v>0.35185837720205676</v>
      </c>
      <c r="C43" s="45">
        <f t="shared" si="1"/>
        <v>4.8073911250053714</v>
      </c>
      <c r="D43" s="45">
        <f t="shared" si="0"/>
        <v>1.8955808315514022</v>
      </c>
      <c r="F43" s="52">
        <v>25</v>
      </c>
      <c r="G43" s="44">
        <v>4.4351896285973549</v>
      </c>
      <c r="H43" s="47">
        <v>6.308891403533809E-2</v>
      </c>
      <c r="I43" s="47">
        <v>-3.6297870015328293</v>
      </c>
      <c r="J43" s="26">
        <f t="shared" si="3"/>
        <v>0.21668248382796573</v>
      </c>
      <c r="K43" s="54" t="s">
        <v>18</v>
      </c>
    </row>
    <row r="44" spans="1:11">
      <c r="A44" s="44">
        <v>29</v>
      </c>
      <c r="B44" s="44">
        <f t="shared" si="2"/>
        <v>0.36442474781641593</v>
      </c>
      <c r="C44" s="45">
        <f t="shared" si="1"/>
        <v>4.7896393577050818</v>
      </c>
      <c r="D44" s="45">
        <f t="shared" si="0"/>
        <v>1.9430096129774137</v>
      </c>
      <c r="F44" s="52">
        <v>26</v>
      </c>
      <c r="G44" s="44">
        <v>4.6199891964555784</v>
      </c>
      <c r="H44" s="47">
        <v>0.92255307148495969</v>
      </c>
      <c r="I44" s="47">
        <v>-3.4509292273192282</v>
      </c>
      <c r="J44" s="26">
        <f t="shared" si="3"/>
        <v>-7.1080659153561765E-2</v>
      </c>
      <c r="K44" s="54" t="s">
        <v>18</v>
      </c>
    </row>
    <row r="45" spans="1:11">
      <c r="A45" s="44">
        <v>30</v>
      </c>
      <c r="B45" s="44">
        <f t="shared" si="2"/>
        <v>0.3769911184307751</v>
      </c>
      <c r="C45" s="45">
        <f t="shared" si="1"/>
        <v>4.7712930000506946</v>
      </c>
      <c r="D45" s="45">
        <f t="shared" si="0"/>
        <v>1.99021158021033</v>
      </c>
      <c r="F45" s="52">
        <v>27</v>
      </c>
      <c r="G45" s="44">
        <v>4.8047887643138019</v>
      </c>
      <c r="H45" s="47">
        <v>1.4939963974317139</v>
      </c>
      <c r="I45" s="47">
        <v>-3.5391842009428989</v>
      </c>
      <c r="J45" s="26">
        <f t="shared" si="3"/>
        <v>4.3039295121147347E-2</v>
      </c>
      <c r="K45" s="54" t="s">
        <v>18</v>
      </c>
    </row>
    <row r="46" spans="1:11">
      <c r="A46" s="44">
        <v>31</v>
      </c>
      <c r="B46" s="44">
        <f t="shared" si="2"/>
        <v>0.38955748904513426</v>
      </c>
      <c r="C46" s="45">
        <f t="shared" si="1"/>
        <v>4.7523549491447614</v>
      </c>
      <c r="D46" s="45">
        <f t="shared" si="0"/>
        <v>2.0371792795123427</v>
      </c>
      <c r="F46" s="52">
        <v>28</v>
      </c>
      <c r="G46" s="44">
        <v>4.9895883321720254</v>
      </c>
      <c r="H46" s="47">
        <v>2.4188919739060846</v>
      </c>
      <c r="I46" s="47">
        <v>-3.4714451716895991</v>
      </c>
      <c r="J46" s="26">
        <f t="shared" si="3"/>
        <v>0.18549321648845485</v>
      </c>
      <c r="K46" s="54" t="s">
        <v>18</v>
      </c>
    </row>
    <row r="47" spans="1:11">
      <c r="A47" s="44">
        <v>32</v>
      </c>
      <c r="B47" s="44">
        <f t="shared" si="2"/>
        <v>0.40212385965949343</v>
      </c>
      <c r="C47" s="45">
        <f t="shared" si="1"/>
        <v>4.7328281955250571</v>
      </c>
      <c r="D47" s="45">
        <f t="shared" si="0"/>
        <v>2.0839052941392655</v>
      </c>
      <c r="F47" s="52">
        <v>29</v>
      </c>
      <c r="G47" s="44">
        <v>5.1743879000302488</v>
      </c>
      <c r="H47" s="47">
        <v>2.7003366130137372</v>
      </c>
      <c r="I47" s="47">
        <v>-2.843258298209328</v>
      </c>
      <c r="J47" s="26">
        <f t="shared" si="3"/>
        <v>-0.28417560821983345</v>
      </c>
      <c r="K47" s="54" t="s">
        <v>18</v>
      </c>
    </row>
    <row r="48" spans="1:11">
      <c r="A48" s="44">
        <v>33</v>
      </c>
      <c r="B48" s="44">
        <f t="shared" si="2"/>
        <v>0.4146902302738526</v>
      </c>
      <c r="C48" s="45">
        <f t="shared" si="1"/>
        <v>4.7127158226923402</v>
      </c>
      <c r="D48" s="45">
        <f t="shared" si="0"/>
        <v>2.1303822455117234</v>
      </c>
      <c r="F48" s="52">
        <v>30</v>
      </c>
      <c r="G48" s="44">
        <v>5.3591874678884723</v>
      </c>
      <c r="H48" s="47">
        <v>3.4419283776600547</v>
      </c>
      <c r="I48" s="47">
        <v>-2.5136254590456608</v>
      </c>
      <c r="J48" s="26">
        <f t="shared" si="3"/>
        <v>-0.16125467621862333</v>
      </c>
      <c r="K48" s="54" t="s">
        <v>18</v>
      </c>
    </row>
    <row r="49" spans="1:13">
      <c r="A49" s="44">
        <v>34</v>
      </c>
      <c r="B49" s="44">
        <f t="shared" si="2"/>
        <v>0.42725660088821177</v>
      </c>
      <c r="C49" s="45">
        <f t="shared" si="1"/>
        <v>4.6920210066234311</v>
      </c>
      <c r="D49" s="45">
        <f t="shared" si="0"/>
        <v>2.1766027943803166</v>
      </c>
      <c r="F49" s="52">
        <v>31</v>
      </c>
      <c r="G49" s="44">
        <v>5.5439870357466958</v>
      </c>
      <c r="H49" s="47">
        <v>3.6066007104250124</v>
      </c>
      <c r="I49" s="47">
        <v>-2.4521719927897689</v>
      </c>
      <c r="J49" s="26">
        <f t="shared" si="3"/>
        <v>-0.1027743170152271</v>
      </c>
      <c r="K49" s="54" t="s">
        <v>18</v>
      </c>
      <c r="L49" s="53"/>
      <c r="M49" s="53"/>
    </row>
    <row r="50" spans="1:13">
      <c r="A50" s="44">
        <v>35</v>
      </c>
      <c r="B50" s="44">
        <f t="shared" si="2"/>
        <v>0.43982297150257094</v>
      </c>
      <c r="C50" s="45">
        <f t="shared" si="1"/>
        <v>4.6707470152696873</v>
      </c>
      <c r="D50" s="45">
        <f t="shared" si="0"/>
        <v>2.222559641984573</v>
      </c>
      <c r="F50" s="52">
        <v>32</v>
      </c>
      <c r="G50" s="44">
        <v>5.7287866036049193</v>
      </c>
      <c r="H50" s="47">
        <v>4.4042341486841057</v>
      </c>
      <c r="I50" s="47">
        <v>-1.6884852678800917</v>
      </c>
      <c r="J50" s="26">
        <f t="shared" si="3"/>
        <v>2.2748499535385491E-4</v>
      </c>
      <c r="K50" s="54" t="s">
        <v>18</v>
      </c>
    </row>
    <row r="51" spans="1:13">
      <c r="A51" s="44">
        <v>36</v>
      </c>
      <c r="B51" s="44">
        <f t="shared" si="2"/>
        <v>0.4523893421169301</v>
      </c>
      <c r="C51" s="45">
        <f t="shared" si="1"/>
        <v>4.6488972080409612</v>
      </c>
      <c r="D51" s="45">
        <f t="shared" si="0"/>
        <v>2.2682455312055079</v>
      </c>
      <c r="F51" s="52">
        <v>33</v>
      </c>
      <c r="G51" s="44">
        <v>5.9135861714631428</v>
      </c>
      <c r="H51" s="47">
        <v>4.9877391500479193</v>
      </c>
      <c r="I51" s="47">
        <v>-1.0721416528906911</v>
      </c>
      <c r="J51" s="26">
        <f t="shared" si="3"/>
        <v>0.23632933919829036</v>
      </c>
      <c r="K51" s="54" t="s">
        <v>18</v>
      </c>
    </row>
    <row r="52" spans="1:13">
      <c r="A52" s="44">
        <v>37</v>
      </c>
      <c r="B52" s="44">
        <f t="shared" si="2"/>
        <v>0.46495571273128927</v>
      </c>
      <c r="C52" s="45">
        <f t="shared" si="1"/>
        <v>4.6264750352751047</v>
      </c>
      <c r="D52" s="45">
        <f t="shared" si="0"/>
        <v>2.313653247711605</v>
      </c>
      <c r="F52" s="52">
        <v>34</v>
      </c>
      <c r="G52" s="44">
        <v>6.0983857393213663</v>
      </c>
      <c r="H52" s="47">
        <v>4.8013260859862434</v>
      </c>
      <c r="I52" s="47">
        <v>8.434644729789309E-2</v>
      </c>
      <c r="J52" s="26">
        <f t="shared" si="3"/>
        <v>-0.22942921276419126</v>
      </c>
      <c r="K52" s="54" t="s">
        <v>18</v>
      </c>
    </row>
    <row r="53" spans="1:13">
      <c r="A53" s="44">
        <v>38</v>
      </c>
      <c r="B53" s="44">
        <f t="shared" si="2"/>
        <v>0.47752208334564844</v>
      </c>
      <c r="C53" s="45">
        <f t="shared" si="1"/>
        <v>4.6034840376931232</v>
      </c>
      <c r="D53" s="45">
        <f t="shared" si="0"/>
        <v>2.3587756210980455</v>
      </c>
      <c r="F53" s="48" t="s">
        <v>18</v>
      </c>
      <c r="G53" s="42" t="s">
        <v>18</v>
      </c>
      <c r="H53" s="42" t="s">
        <v>18</v>
      </c>
      <c r="I53" s="42" t="s">
        <v>18</v>
      </c>
      <c r="J53" s="42" t="s">
        <v>18</v>
      </c>
      <c r="K53" s="42" t="s">
        <v>18</v>
      </c>
    </row>
    <row r="54" spans="1:13">
      <c r="A54" s="44">
        <v>39</v>
      </c>
      <c r="B54" s="44">
        <f t="shared" si="2"/>
        <v>0.49008845396000761</v>
      </c>
      <c r="C54" s="45">
        <f t="shared" si="1"/>
        <v>4.5799278458400554</v>
      </c>
      <c r="D54" s="45">
        <f t="shared" si="0"/>
        <v>2.4036055260189961</v>
      </c>
    </row>
    <row r="55" spans="1:13">
      <c r="A55" s="44">
        <v>40</v>
      </c>
      <c r="B55" s="44">
        <f t="shared" si="2"/>
        <v>0.50265482457436683</v>
      </c>
      <c r="C55" s="45">
        <f t="shared" si="1"/>
        <v>4.5558101795116661</v>
      </c>
      <c r="D55" s="45">
        <f t="shared" si="0"/>
        <v>2.4481358833127853</v>
      </c>
    </row>
    <row r="56" spans="1:13">
      <c r="A56" s="44">
        <v>41</v>
      </c>
      <c r="B56" s="44">
        <f t="shared" si="2"/>
        <v>0.515221195188726</v>
      </c>
      <c r="C56" s="45">
        <f t="shared" si="1"/>
        <v>4.5311348471670509</v>
      </c>
      <c r="D56" s="45">
        <f t="shared" si="0"/>
        <v>2.4923596611197842</v>
      </c>
    </row>
    <row r="57" spans="1:13">
      <c r="A57" s="44">
        <v>42</v>
      </c>
      <c r="B57" s="44">
        <f t="shared" si="2"/>
        <v>0.52778756580308517</v>
      </c>
      <c r="C57" s="45">
        <f t="shared" si="1"/>
        <v>4.5059057453272322</v>
      </c>
      <c r="D57" s="45">
        <f t="shared" si="0"/>
        <v>2.5362698759928186</v>
      </c>
    </row>
    <row r="58" spans="1:13">
      <c r="A58" s="44">
        <v>43</v>
      </c>
      <c r="B58" s="44">
        <f t="shared" si="2"/>
        <v>0.54035393641744434</v>
      </c>
      <c r="C58" s="45">
        <f t="shared" si="1"/>
        <v>4.4801268579598545</v>
      </c>
      <c r="D58" s="45">
        <f t="shared" si="0"/>
        <v>2.5798595939999367</v>
      </c>
    </row>
    <row r="59" spans="1:13">
      <c r="A59" s="44">
        <v>44</v>
      </c>
      <c r="B59" s="44">
        <f t="shared" si="2"/>
        <v>0.5529203070318035</v>
      </c>
      <c r="C59" s="45">
        <f t="shared" si="1"/>
        <v>4.4538022558500723</v>
      </c>
      <c r="D59" s="45">
        <f t="shared" si="0"/>
        <v>2.623121931819357</v>
      </c>
    </row>
    <row r="60" spans="1:13">
      <c r="A60" s="44">
        <v>45</v>
      </c>
      <c r="B60" s="44">
        <f t="shared" si="2"/>
        <v>0.56548667764616267</v>
      </c>
      <c r="C60" s="45">
        <f t="shared" si="1"/>
        <v>4.4269360959577231</v>
      </c>
      <c r="D60" s="45">
        <f t="shared" si="0"/>
        <v>2.6660500578264257</v>
      </c>
    </row>
    <row r="61" spans="1:13">
      <c r="A61" s="44">
        <v>46</v>
      </c>
      <c r="B61" s="44">
        <f t="shared" si="2"/>
        <v>0.57805304826052184</v>
      </c>
      <c r="C61" s="45">
        <f t="shared" si="1"/>
        <v>4.3995326207608958</v>
      </c>
      <c r="D61" s="45">
        <f t="shared" si="0"/>
        <v>2.7086371931724065</v>
      </c>
    </row>
    <row r="62" spans="1:13">
      <c r="A62" s="44">
        <v>47</v>
      </c>
      <c r="B62" s="44">
        <f t="shared" si="2"/>
        <v>0.59061941887488101</v>
      </c>
      <c r="C62" s="45">
        <f t="shared" si="1"/>
        <v>4.3715961575859961</v>
      </c>
      <c r="D62" s="45">
        <f t="shared" si="0"/>
        <v>2.7508766128549436</v>
      </c>
    </row>
    <row r="63" spans="1:13">
      <c r="A63" s="44">
        <v>48</v>
      </c>
      <c r="B63" s="44">
        <f t="shared" si="2"/>
        <v>0.60318578948924018</v>
      </c>
      <c r="C63" s="45">
        <f t="shared" si="1"/>
        <v>4.3431311179244076</v>
      </c>
      <c r="D63" s="45">
        <f t="shared" si="0"/>
        <v>2.7927616467800132</v>
      </c>
    </row>
    <row r="64" spans="1:13">
      <c r="A64" s="44">
        <v>49</v>
      </c>
      <c r="B64" s="44">
        <f t="shared" si="2"/>
        <v>0.61575216010359934</v>
      </c>
      <c r="C64" s="45">
        <f t="shared" si="1"/>
        <v>4.3141419967358718</v>
      </c>
      <c r="D64" s="45">
        <f t="shared" si="0"/>
        <v>2.8342856808152126</v>
      </c>
    </row>
    <row r="65" spans="1:4">
      <c r="A65" s="44">
        <v>50</v>
      </c>
      <c r="B65" s="44">
        <f t="shared" si="2"/>
        <v>0.62831853071795851</v>
      </c>
      <c r="C65" s="45">
        <f t="shared" si="1"/>
        <v>4.2846333717386758</v>
      </c>
      <c r="D65" s="45">
        <f t="shared" si="0"/>
        <v>2.8754421578342049</v>
      </c>
    </row>
    <row r="66" spans="1:4">
      <c r="A66" s="44">
        <v>51</v>
      </c>
      <c r="B66" s="44">
        <f t="shared" si="2"/>
        <v>0.64088490133231768</v>
      </c>
      <c r="C66" s="45">
        <f t="shared" si="1"/>
        <v>4.2546099026867825</v>
      </c>
      <c r="D66" s="45">
        <f t="shared" si="0"/>
        <v>2.9162245787521686</v>
      </c>
    </row>
    <row r="67" spans="1:4">
      <c r="A67" s="44">
        <v>52</v>
      </c>
      <c r="B67" s="44">
        <f t="shared" si="2"/>
        <v>0.65345127194667685</v>
      </c>
      <c r="C67" s="45">
        <f t="shared" si="1"/>
        <v>4.2240763306339968</v>
      </c>
      <c r="D67" s="45">
        <f t="shared" si="0"/>
        <v>2.9566265035520765</v>
      </c>
    </row>
    <row r="68" spans="1:4">
      <c r="A68" s="44">
        <v>53</v>
      </c>
      <c r="B68" s="44">
        <f t="shared" si="2"/>
        <v>0.66601764256103602</v>
      </c>
      <c r="C68" s="45">
        <f t="shared" si="1"/>
        <v>4.1930374771853032</v>
      </c>
      <c r="D68" s="45">
        <f t="shared" si="0"/>
        <v>2.996641552301647</v>
      </c>
    </row>
    <row r="69" spans="1:4">
      <c r="A69" s="44">
        <v>54</v>
      </c>
      <c r="B69" s="44">
        <f t="shared" si="2"/>
        <v>0.67858401317539518</v>
      </c>
      <c r="C69" s="45">
        <f t="shared" si="1"/>
        <v>4.1614982437354753</v>
      </c>
      <c r="D69" s="45">
        <f t="shared" si="0"/>
        <v>3.0362634061608151</v>
      </c>
    </row>
    <row r="70" spans="1:4">
      <c r="A70" s="44">
        <v>55</v>
      </c>
      <c r="B70" s="44">
        <f t="shared" si="2"/>
        <v>0.69115038378975435</v>
      </c>
      <c r="C70" s="45">
        <f t="shared" si="1"/>
        <v>4.1294636106950877</v>
      </c>
      <c r="D70" s="45">
        <f t="shared" si="0"/>
        <v>3.0754858083795442</v>
      </c>
    </row>
    <row r="71" spans="1:4">
      <c r="A71" s="44">
        <v>56</v>
      </c>
      <c r="B71" s="44">
        <f t="shared" si="2"/>
        <v>0.70371675440411352</v>
      </c>
      <c r="C71" s="45">
        <f t="shared" si="1"/>
        <v>4.0969386367040563</v>
      </c>
      <c r="D71" s="45">
        <f t="shared" si="0"/>
        <v>3.1143025652858438</v>
      </c>
    </row>
    <row r="72" spans="1:4">
      <c r="A72" s="44">
        <v>57</v>
      </c>
      <c r="B72" s="44">
        <f t="shared" si="2"/>
        <v>0.71628312501847269</v>
      </c>
      <c r="C72" s="45">
        <f t="shared" si="1"/>
        <v>4.0639284578328159</v>
      </c>
      <c r="D72" s="45">
        <f t="shared" si="0"/>
        <v>3.15270754726382</v>
      </c>
    </row>
    <row r="73" spans="1:4">
      <c r="A73" s="44">
        <v>58</v>
      </c>
      <c r="B73" s="44">
        <f t="shared" si="2"/>
        <v>0.72884949563283186</v>
      </c>
      <c r="C73" s="45">
        <f t="shared" si="1"/>
        <v>4.0304382867712754</v>
      </c>
      <c r="D73" s="45">
        <f t="shared" si="0"/>
        <v>3.1906946897216142</v>
      </c>
    </row>
    <row r="74" spans="1:4">
      <c r="A74" s="44">
        <v>59</v>
      </c>
      <c r="B74" s="44">
        <f t="shared" si="2"/>
        <v>0.74141586624719102</v>
      </c>
      <c r="C74" s="45">
        <f t="shared" si="1"/>
        <v>3.9964734120056757</v>
      </c>
      <c r="D74" s="45">
        <f t="shared" si="0"/>
        <v>3.2282579940490717</v>
      </c>
    </row>
    <row r="75" spans="1:4">
      <c r="A75" s="44">
        <v>60</v>
      </c>
      <c r="B75" s="44">
        <f t="shared" si="2"/>
        <v>0.75398223686155019</v>
      </c>
      <c r="C75" s="45">
        <f t="shared" si="1"/>
        <v>3.9620391969834765</v>
      </c>
      <c r="D75" s="45">
        <f t="shared" si="0"/>
        <v>3.2653915285649906</v>
      </c>
    </row>
    <row r="76" spans="1:4">
      <c r="A76" s="44">
        <v>61</v>
      </c>
      <c r="B76" s="44">
        <f t="shared" si="2"/>
        <v>0.76654860747590936</v>
      </c>
      <c r="C76" s="45">
        <f t="shared" si="1"/>
        <v>3.9271410792664039</v>
      </c>
      <c r="D76" s="45">
        <f t="shared" si="0"/>
        <v>3.3020894294538063</v>
      </c>
    </row>
    <row r="77" spans="1:4">
      <c r="A77" s="44">
        <v>62</v>
      </c>
      <c r="B77" s="44">
        <f t="shared" si="2"/>
        <v>0.77911497809026853</v>
      </c>
      <c r="C77" s="45">
        <f t="shared" si="1"/>
        <v>3.8917845696717954</v>
      </c>
      <c r="D77" s="45">
        <f t="shared" si="0"/>
        <v>3.3383459016915524</v>
      </c>
    </row>
    <row r="78" spans="1:4">
      <c r="A78" s="44">
        <v>63</v>
      </c>
      <c r="B78" s="44">
        <f t="shared" si="2"/>
        <v>0.7916813487046277</v>
      </c>
      <c r="C78" s="45">
        <f t="shared" si="1"/>
        <v>3.8559752514023842</v>
      </c>
      <c r="D78" s="45">
        <f t="shared" si="0"/>
        <v>3.3741552199609637</v>
      </c>
    </row>
    <row r="79" spans="1:4">
      <c r="A79" s="44">
        <v>64</v>
      </c>
      <c r="B79" s="44">
        <f t="shared" si="2"/>
        <v>0.80424771931898686</v>
      </c>
      <c r="C79" s="45">
        <f t="shared" si="1"/>
        <v>3.8197187791646385</v>
      </c>
      <c r="D79" s="45">
        <f t="shared" ref="D79:D142" si="4">$C$3+$C$4*SIN(B79)</f>
        <v>3.4095117295555712</v>
      </c>
    </row>
    <row r="80" spans="1:4">
      <c r="A80" s="44">
        <v>65</v>
      </c>
      <c r="B80" s="44">
        <f t="shared" si="2"/>
        <v>0.81681408993334603</v>
      </c>
      <c r="C80" s="45">
        <f t="shared" ref="C80:C143" si="5">$C$2+$C$4*COS(B80)</f>
        <v>3.7830208782758232</v>
      </c>
      <c r="D80" s="45">
        <f t="shared" si="4"/>
        <v>3.4444098472726443</v>
      </c>
    </row>
    <row r="81" spans="1:4">
      <c r="A81" s="44">
        <v>66</v>
      </c>
      <c r="B81" s="44">
        <f t="shared" ref="B81:B144" si="6">B80+$C$12</f>
        <v>0.8293804605477052</v>
      </c>
      <c r="C81" s="45">
        <f t="shared" si="5"/>
        <v>3.7458873437599038</v>
      </c>
      <c r="D81" s="45">
        <f t="shared" si="4"/>
        <v>3.4788440622948436</v>
      </c>
    </row>
    <row r="82" spans="1:4">
      <c r="A82" s="44">
        <v>67</v>
      </c>
      <c r="B82" s="44">
        <f t="shared" si="6"/>
        <v>0.84194683116206437</v>
      </c>
      <c r="C82" s="45">
        <f t="shared" si="5"/>
        <v>3.7083240394324468</v>
      </c>
      <c r="D82" s="45">
        <f t="shared" si="4"/>
        <v>3.5128089370604432</v>
      </c>
    </row>
    <row r="83" spans="1:4">
      <c r="A83" s="44">
        <v>68</v>
      </c>
      <c r="B83" s="44">
        <f t="shared" si="6"/>
        <v>0.85451320177642354</v>
      </c>
      <c r="C83" s="45">
        <f t="shared" si="5"/>
        <v>3.6703368969746526</v>
      </c>
      <c r="D83" s="45">
        <f t="shared" si="4"/>
        <v>3.5462991081219837</v>
      </c>
    </row>
    <row r="84" spans="1:4">
      <c r="A84" s="44">
        <v>69</v>
      </c>
      <c r="B84" s="44">
        <f t="shared" si="6"/>
        <v>0.8670795723907827</v>
      </c>
      <c r="C84" s="45">
        <f t="shared" si="5"/>
        <v>3.6319319149966756</v>
      </c>
      <c r="D84" s="45">
        <f t="shared" si="4"/>
        <v>3.5793092869932241</v>
      </c>
    </row>
    <row r="85" spans="1:4">
      <c r="A85" s="44">
        <v>70</v>
      </c>
      <c r="B85" s="44">
        <f t="shared" si="6"/>
        <v>0.87964594300514187</v>
      </c>
      <c r="C85" s="45">
        <f t="shared" si="5"/>
        <v>3.5931151580903764</v>
      </c>
      <c r="D85" s="45">
        <f t="shared" si="4"/>
        <v>3.6118342609842555</v>
      </c>
    </row>
    <row r="86" spans="1:4">
      <c r="A86" s="44">
        <v>71</v>
      </c>
      <c r="B86" s="44">
        <f t="shared" si="6"/>
        <v>0.89221231361950104</v>
      </c>
      <c r="C86" s="45">
        <f t="shared" si="5"/>
        <v>3.5538927558716473</v>
      </c>
      <c r="D86" s="45">
        <f t="shared" si="4"/>
        <v>3.6438688940246426</v>
      </c>
    </row>
    <row r="87" spans="1:4">
      <c r="A87" s="44">
        <v>72</v>
      </c>
      <c r="B87" s="44">
        <f t="shared" si="6"/>
        <v>0.90477868423386021</v>
      </c>
      <c r="C87" s="45">
        <f t="shared" si="5"/>
        <v>3.5142709020124796</v>
      </c>
      <c r="D87" s="45">
        <f t="shared" si="4"/>
        <v>3.675408127474471</v>
      </c>
    </row>
    <row r="88" spans="1:4">
      <c r="A88" s="44">
        <v>73</v>
      </c>
      <c r="B88" s="44">
        <f t="shared" si="6"/>
        <v>0.91734505484821938</v>
      </c>
      <c r="C88" s="45">
        <f t="shared" si="5"/>
        <v>3.4742558532629086</v>
      </c>
      <c r="D88" s="45">
        <f t="shared" si="4"/>
        <v>3.7064469809231646</v>
      </c>
    </row>
    <row r="89" spans="1:4">
      <c r="A89" s="44">
        <v>74</v>
      </c>
      <c r="B89" s="44">
        <f t="shared" si="6"/>
        <v>0.92991142546257854</v>
      </c>
      <c r="C89" s="45">
        <f t="shared" si="5"/>
        <v>3.4338539284630007</v>
      </c>
      <c r="D89" s="45">
        <f t="shared" si="4"/>
        <v>3.7369805529759503</v>
      </c>
    </row>
    <row r="90" spans="1:4">
      <c r="A90" s="44">
        <v>75</v>
      </c>
      <c r="B90" s="44">
        <f t="shared" si="6"/>
        <v>0.94247779607693771</v>
      </c>
      <c r="C90" s="45">
        <f t="shared" si="5"/>
        <v>3.3930715075450371</v>
      </c>
      <c r="D90" s="45">
        <f t="shared" si="4"/>
        <v>3.767004022027844</v>
      </c>
    </row>
    <row r="91" spans="1:4">
      <c r="A91" s="44">
        <v>76</v>
      </c>
      <c r="B91" s="44">
        <f t="shared" si="6"/>
        <v>0.95504416669129688</v>
      </c>
      <c r="C91" s="45">
        <f t="shared" si="5"/>
        <v>3.3519150305260448</v>
      </c>
      <c r="D91" s="45">
        <f t="shared" si="4"/>
        <v>3.7965126470250401</v>
      </c>
    </row>
    <row r="92" spans="1:4">
      <c r="A92" s="44">
        <v>77</v>
      </c>
      <c r="B92" s="44">
        <f t="shared" si="6"/>
        <v>0.96761053730565605</v>
      </c>
      <c r="C92" s="45">
        <f t="shared" si="5"/>
        <v>3.3103909964908453</v>
      </c>
      <c r="D92" s="45">
        <f t="shared" si="4"/>
        <v>3.8255017682135759</v>
      </c>
    </row>
    <row r="93" spans="1:4">
      <c r="A93" s="44">
        <v>78</v>
      </c>
      <c r="B93" s="44">
        <f t="shared" si="6"/>
        <v>0.98017690792001522</v>
      </c>
      <c r="C93" s="45">
        <f t="shared" si="5"/>
        <v>3.2685059625657757</v>
      </c>
      <c r="D93" s="45">
        <f t="shared" si="4"/>
        <v>3.8539668078751639</v>
      </c>
    </row>
    <row r="94" spans="1:4">
      <c r="A94" s="44">
        <v>79</v>
      </c>
      <c r="B94" s="44">
        <f t="shared" si="6"/>
        <v>0.99274327853437438</v>
      </c>
      <c r="C94" s="45">
        <f t="shared" si="5"/>
        <v>3.2262665428832387</v>
      </c>
      <c r="D94" s="45">
        <f t="shared" si="4"/>
        <v>3.8819032710500636</v>
      </c>
    </row>
    <row r="95" spans="1:4">
      <c r="A95" s="44">
        <v>80</v>
      </c>
      <c r="B95" s="44">
        <f t="shared" si="6"/>
        <v>1.0053096491487337</v>
      </c>
      <c r="C95" s="45">
        <f t="shared" si="5"/>
        <v>3.1836794075372579</v>
      </c>
      <c r="D95" s="45">
        <f t="shared" si="4"/>
        <v>3.9093067462468909</v>
      </c>
    </row>
    <row r="96" spans="1:4">
      <c r="A96" s="44">
        <v>81</v>
      </c>
      <c r="B96" s="44">
        <f t="shared" si="6"/>
        <v>1.0178760197630929</v>
      </c>
      <c r="C96" s="45">
        <f t="shared" si="5"/>
        <v>3.1407512815301883</v>
      </c>
      <c r="D96" s="45">
        <f t="shared" si="4"/>
        <v>3.936172906139241</v>
      </c>
    </row>
    <row r="97" spans="1:4">
      <c r="A97" s="44">
        <v>82</v>
      </c>
      <c r="B97" s="44">
        <f t="shared" si="6"/>
        <v>1.0304423903774522</v>
      </c>
      <c r="C97" s="45">
        <f t="shared" si="5"/>
        <v>3.0974889437107676</v>
      </c>
      <c r="D97" s="45">
        <f t="shared" si="4"/>
        <v>3.9624975082490232</v>
      </c>
    </row>
    <row r="98" spans="1:4">
      <c r="A98" s="44">
        <v>83</v>
      </c>
      <c r="B98" s="44">
        <f t="shared" si="6"/>
        <v>1.0430087609918115</v>
      </c>
      <c r="C98" s="45">
        <f t="shared" si="5"/>
        <v>3.053899225703649</v>
      </c>
      <c r="D98" s="45">
        <f t="shared" si="4"/>
        <v>3.9882763956164009</v>
      </c>
    </row>
    <row r="99" spans="1:4">
      <c r="A99" s="44">
        <v>84</v>
      </c>
      <c r="B99" s="44">
        <f t="shared" si="6"/>
        <v>1.0555751316061708</v>
      </c>
      <c r="C99" s="45">
        <f t="shared" si="5"/>
        <v>3.0099890108306147</v>
      </c>
      <c r="D99" s="45">
        <f t="shared" si="4"/>
        <v>4.0135054974562197</v>
      </c>
    </row>
    <row r="100" spans="1:4">
      <c r="A100" s="44">
        <v>85</v>
      </c>
      <c r="B100" s="44">
        <f t="shared" si="6"/>
        <v>1.0681415022205301</v>
      </c>
      <c r="C100" s="45">
        <f t="shared" si="5"/>
        <v>2.9657652330236157</v>
      </c>
      <c r="D100" s="45">
        <f t="shared" si="4"/>
        <v>4.0381808298008357</v>
      </c>
    </row>
    <row r="101" spans="1:4">
      <c r="A101" s="44">
        <v>86</v>
      </c>
      <c r="B101" s="44">
        <f t="shared" si="6"/>
        <v>1.0807078728348893</v>
      </c>
      <c r="C101" s="45">
        <f t="shared" si="5"/>
        <v>2.9212348757298257</v>
      </c>
      <c r="D101" s="45">
        <f t="shared" si="4"/>
        <v>4.0622984961292241</v>
      </c>
    </row>
    <row r="102" spans="1:4">
      <c r="A102" s="44">
        <v>87</v>
      </c>
      <c r="B102" s="44">
        <f t="shared" si="6"/>
        <v>1.0932742434492486</v>
      </c>
      <c r="C102" s="45">
        <f t="shared" si="5"/>
        <v>2.876404970808875</v>
      </c>
      <c r="D102" s="45">
        <f t="shared" si="4"/>
        <v>4.0858546879822928</v>
      </c>
    </row>
    <row r="103" spans="1:4">
      <c r="A103" s="44">
        <v>88</v>
      </c>
      <c r="B103" s="44">
        <f t="shared" si="6"/>
        <v>1.1058406140636079</v>
      </c>
      <c r="C103" s="45">
        <f t="shared" si="5"/>
        <v>2.831282597422434</v>
      </c>
      <c r="D103" s="45">
        <f t="shared" si="4"/>
        <v>4.1088456855642743</v>
      </c>
    </row>
    <row r="104" spans="1:4">
      <c r="A104" s="44">
        <v>89</v>
      </c>
      <c r="B104" s="44">
        <f t="shared" si="6"/>
        <v>1.1184069846779672</v>
      </c>
      <c r="C104" s="45">
        <f t="shared" si="5"/>
        <v>2.7858748809163369</v>
      </c>
      <c r="D104" s="45">
        <f t="shared" si="4"/>
        <v>4.1312678583301308</v>
      </c>
    </row>
    <row r="105" spans="1:4">
      <c r="A105" s="44">
        <v>90</v>
      </c>
      <c r="B105" s="44">
        <f t="shared" si="6"/>
        <v>1.1309733552923265</v>
      </c>
      <c r="C105" s="45">
        <f t="shared" si="5"/>
        <v>2.7401889916954012</v>
      </c>
      <c r="D105" s="45">
        <f t="shared" si="4"/>
        <v>4.1531176655588569</v>
      </c>
    </row>
    <row r="106" spans="1:4">
      <c r="A106" s="44">
        <v>91</v>
      </c>
      <c r="B106" s="44">
        <f t="shared" si="6"/>
        <v>1.1435397259066857</v>
      </c>
      <c r="C106" s="45">
        <f t="shared" si="5"/>
        <v>2.6942321440911448</v>
      </c>
      <c r="D106" s="45">
        <f t="shared" si="4"/>
        <v>4.1743916569126007</v>
      </c>
    </row>
    <row r="107" spans="1:4">
      <c r="A107" s="44">
        <v>92</v>
      </c>
      <c r="B107" s="44">
        <f t="shared" si="6"/>
        <v>1.156106096521045</v>
      </c>
      <c r="C107" s="45">
        <f t="shared" si="5"/>
        <v>2.6480115952225507</v>
      </c>
      <c r="D107" s="45">
        <f t="shared" si="4"/>
        <v>4.1950864729815107</v>
      </c>
    </row>
    <row r="108" spans="1:4">
      <c r="A108" s="44">
        <v>93</v>
      </c>
      <c r="B108" s="44">
        <f t="shared" si="6"/>
        <v>1.1686724671354043</v>
      </c>
      <c r="C108" s="45">
        <f t="shared" si="5"/>
        <v>2.6015346438500928</v>
      </c>
      <c r="D108" s="45">
        <f t="shared" si="4"/>
        <v>4.2151988458142275</v>
      </c>
    </row>
    <row r="109" spans="1:4">
      <c r="A109" s="44">
        <v>94</v>
      </c>
      <c r="B109" s="44">
        <f t="shared" si="6"/>
        <v>1.1812388377497636</v>
      </c>
      <c r="C109" s="45">
        <f t="shared" si="5"/>
        <v>2.5548086292231695</v>
      </c>
      <c r="D109" s="45">
        <f t="shared" si="4"/>
        <v>4.2347255994339319</v>
      </c>
    </row>
    <row r="110" spans="1:4">
      <c r="A110" s="44">
        <v>95</v>
      </c>
      <c r="B110" s="44">
        <f t="shared" si="6"/>
        <v>1.1938052083641228</v>
      </c>
      <c r="C110" s="45">
        <f t="shared" si="5"/>
        <v>2.5078409299211559</v>
      </c>
      <c r="D110" s="45">
        <f t="shared" si="4"/>
        <v>4.253663650339865</v>
      </c>
    </row>
    <row r="111" spans="1:4">
      <c r="A111" s="44">
        <v>96</v>
      </c>
      <c r="B111" s="44">
        <f t="shared" si="6"/>
        <v>1.2063715789784821</v>
      </c>
      <c r="C111" s="45">
        <f t="shared" si="5"/>
        <v>2.4606389626882392</v>
      </c>
      <c r="D111" s="45">
        <f t="shared" si="4"/>
        <v>4.2720100079942522</v>
      </c>
    </row>
    <row r="112" spans="1:4">
      <c r="A112" s="44">
        <v>97</v>
      </c>
      <c r="B112" s="44">
        <f t="shared" si="6"/>
        <v>1.2189379495928414</v>
      </c>
      <c r="C112" s="45">
        <f t="shared" si="5"/>
        <v>2.4132101812622269</v>
      </c>
      <c r="D112" s="45">
        <f t="shared" si="4"/>
        <v>4.2897617752945418</v>
      </c>
    </row>
    <row r="113" spans="1:4">
      <c r="A113" s="44">
        <v>98</v>
      </c>
      <c r="B113" s="44">
        <f t="shared" si="6"/>
        <v>1.2315043202072007</v>
      </c>
      <c r="C113" s="45">
        <f t="shared" si="5"/>
        <v>2.3655620751975195</v>
      </c>
      <c r="D113" s="45">
        <f t="shared" si="4"/>
        <v>4.3069161490308936</v>
      </c>
    </row>
    <row r="114" spans="1:4">
      <c r="A114" s="44">
        <v>99</v>
      </c>
      <c r="B114" s="44">
        <f t="shared" si="6"/>
        <v>1.24407069082156</v>
      </c>
      <c r="C114" s="45">
        <f t="shared" si="5"/>
        <v>2.317702168682418</v>
      </c>
      <c r="D114" s="45">
        <f t="shared" si="4"/>
        <v>4.3234704203288326</v>
      </c>
    </row>
    <row r="115" spans="1:4">
      <c r="A115" s="44">
        <v>100</v>
      </c>
      <c r="B115" s="44">
        <f t="shared" si="6"/>
        <v>1.2566370614359192</v>
      </c>
      <c r="C115" s="45">
        <f t="shared" si="5"/>
        <v>2.2696380193509702</v>
      </c>
      <c r="D115" s="45">
        <f t="shared" si="4"/>
        <v>4.3394219750770189</v>
      </c>
    </row>
    <row r="116" spans="1:4">
      <c r="A116" s="44">
        <v>101</v>
      </c>
      <c r="B116" s="44">
        <f t="shared" si="6"/>
        <v>1.2692034320502785</v>
      </c>
      <c r="C116" s="45">
        <f t="shared" si="5"/>
        <v>2.2213772170895343</v>
      </c>
      <c r="D116" s="45">
        <f t="shared" si="4"/>
        <v>4.3547682943400412</v>
      </c>
    </row>
    <row r="117" spans="1:4">
      <c r="A117" s="44">
        <v>102</v>
      </c>
      <c r="B117" s="44">
        <f t="shared" si="6"/>
        <v>1.2817698026646378</v>
      </c>
      <c r="C117" s="45">
        <f t="shared" si="5"/>
        <v>2.1729273828382434</v>
      </c>
      <c r="D117" s="45">
        <f t="shared" si="4"/>
        <v>4.3695069547561882</v>
      </c>
    </row>
    <row r="118" spans="1:4">
      <c r="A118" s="44">
        <v>103</v>
      </c>
      <c r="B118" s="44">
        <f t="shared" si="6"/>
        <v>1.2943361732789971</v>
      </c>
      <c r="C118" s="45">
        <f t="shared" si="5"/>
        <v>2.1242961673875742</v>
      </c>
      <c r="D118" s="45">
        <f t="shared" si="4"/>
        <v>4.383635628920123</v>
      </c>
    </row>
    <row r="119" spans="1:4">
      <c r="A119" s="44">
        <v>104</v>
      </c>
      <c r="B119" s="44">
        <f t="shared" si="6"/>
        <v>1.3069025438933564</v>
      </c>
      <c r="C119" s="45">
        <f t="shared" si="5"/>
        <v>2.075491250170197</v>
      </c>
      <c r="D119" s="45">
        <f t="shared" si="4"/>
        <v>4.3971520857504123</v>
      </c>
    </row>
    <row r="120" spans="1:4">
      <c r="A120" s="44">
        <v>105</v>
      </c>
      <c r="B120" s="44">
        <f t="shared" si="6"/>
        <v>1.3194689145077156</v>
      </c>
      <c r="C120" s="45">
        <f t="shared" si="5"/>
        <v>2.0265203380483059</v>
      </c>
      <c r="D120" s="45">
        <f t="shared" si="4"/>
        <v>4.4100541908418327</v>
      </c>
    </row>
    <row r="121" spans="1:4">
      <c r="A121" s="44">
        <v>106</v>
      </c>
      <c r="B121" s="44">
        <f t="shared" si="6"/>
        <v>1.3320352851220749</v>
      </c>
      <c r="C121" s="45">
        <f t="shared" si="5"/>
        <v>1.9773911640966131</v>
      </c>
      <c r="D121" s="45">
        <f t="shared" si="4"/>
        <v>4.4223399068024261</v>
      </c>
    </row>
    <row r="122" spans="1:4">
      <c r="A122" s="44">
        <v>107</v>
      </c>
      <c r="B122" s="44">
        <f t="shared" si="6"/>
        <v>1.3446016557364342</v>
      </c>
      <c r="C122" s="45">
        <f t="shared" si="5"/>
        <v>1.9281114863812092</v>
      </c>
      <c r="D122" s="45">
        <f t="shared" si="4"/>
        <v>4.4340072935752204</v>
      </c>
    </row>
    <row r="123" spans="1:4">
      <c r="A123" s="44">
        <v>108</v>
      </c>
      <c r="B123" s="44">
        <f t="shared" si="6"/>
        <v>1.3571680263507935</v>
      </c>
      <c r="C123" s="45">
        <f t="shared" si="5"/>
        <v>1.8786890867344737</v>
      </c>
      <c r="D123" s="45">
        <f t="shared" si="4"/>
        <v>4.445054508744593</v>
      </c>
    </row>
    <row r="124" spans="1:4">
      <c r="A124" s="44">
        <v>109</v>
      </c>
      <c r="B124" s="44">
        <f t="shared" si="6"/>
        <v>1.3697343969651528</v>
      </c>
      <c r="C124" s="45">
        <f t="shared" si="5"/>
        <v>1.829131769526233</v>
      </c>
      <c r="D124" s="45">
        <f t="shared" si="4"/>
        <v>4.4554798078272029</v>
      </c>
    </row>
    <row r="125" spans="1:4">
      <c r="A125" s="44">
        <v>110</v>
      </c>
      <c r="B125" s="44">
        <f t="shared" si="6"/>
        <v>1.382300767579512</v>
      </c>
      <c r="C125" s="45">
        <f t="shared" si="5"/>
        <v>1.7794473604313614</v>
      </c>
      <c r="D125" s="45">
        <f t="shared" si="4"/>
        <v>4.4652815445474738</v>
      </c>
    </row>
    <row r="126" spans="1:4">
      <c r="A126" s="44">
        <v>111</v>
      </c>
      <c r="B126" s="44">
        <f t="shared" si="6"/>
        <v>1.3948671381938713</v>
      </c>
      <c r="C126" s="45">
        <f t="shared" si="5"/>
        <v>1.729643705194015</v>
      </c>
      <c r="D126" s="45">
        <f t="shared" si="4"/>
        <v>4.4744581710975506</v>
      </c>
    </row>
    <row r="127" spans="1:4">
      <c r="A127" s="44">
        <v>112</v>
      </c>
      <c r="B127" s="44">
        <f t="shared" si="6"/>
        <v>1.4074335088082306</v>
      </c>
      <c r="C127" s="45">
        <f t="shared" si="5"/>
        <v>1.6797286683886974</v>
      </c>
      <c r="D127" s="45">
        <f t="shared" si="4"/>
        <v>4.4830082383817231</v>
      </c>
    </row>
    <row r="128" spans="1:4">
      <c r="A128" s="44">
        <v>113</v>
      </c>
      <c r="B128" s="44">
        <f t="shared" si="6"/>
        <v>1.4199998794225899</v>
      </c>
      <c r="C128" s="45">
        <f t="shared" si="5"/>
        <v>1.6297101321783543</v>
      </c>
      <c r="D128" s="45">
        <f t="shared" si="4"/>
        <v>4.4909303962452505</v>
      </c>
    </row>
    <row r="129" spans="1:4">
      <c r="A129" s="44">
        <v>114</v>
      </c>
      <c r="B129" s="44">
        <f t="shared" si="6"/>
        <v>1.4325662500369492</v>
      </c>
      <c r="C129" s="45">
        <f t="shared" si="5"/>
        <v>1.5795959950696863</v>
      </c>
      <c r="D129" s="45">
        <f t="shared" si="4"/>
        <v>4.4982233936875708</v>
      </c>
    </row>
    <row r="130" spans="1:4">
      <c r="A130" s="44">
        <v>115</v>
      </c>
      <c r="B130" s="44">
        <f t="shared" si="6"/>
        <v>1.4451326206513084</v>
      </c>
      <c r="C130" s="45">
        <f t="shared" si="5"/>
        <v>1.5293941706658845</v>
      </c>
      <c r="D130" s="45">
        <f t="shared" si="4"/>
        <v>4.5048860790598431</v>
      </c>
    </row>
    <row r="131" spans="1:4">
      <c r="A131" s="44">
        <v>116</v>
      </c>
      <c r="B131" s="44">
        <f t="shared" si="6"/>
        <v>1.4576989912656677</v>
      </c>
      <c r="C131" s="45">
        <f t="shared" si="5"/>
        <v>1.4791125864169801</v>
      </c>
      <c r="D131" s="45">
        <f t="shared" si="4"/>
        <v>4.5109174002468126</v>
      </c>
    </row>
    <row r="132" spans="1:4">
      <c r="A132" s="44">
        <v>117</v>
      </c>
      <c r="B132" s="44">
        <f t="shared" si="6"/>
        <v>1.470265361880027</v>
      </c>
      <c r="C132" s="45">
        <f t="shared" si="5"/>
        <v>1.4287591823680086</v>
      </c>
      <c r="D132" s="45">
        <f t="shared" si="4"/>
        <v>4.5163164048329456</v>
      </c>
    </row>
    <row r="133" spans="1:4">
      <c r="A133" s="44">
        <v>118</v>
      </c>
      <c r="B133" s="44">
        <f t="shared" si="6"/>
        <v>1.4828317324943863</v>
      </c>
      <c r="C133" s="45">
        <f t="shared" si="5"/>
        <v>1.3783419099051846</v>
      </c>
      <c r="D133" s="45">
        <f t="shared" si="4"/>
        <v>4.5210822402528317</v>
      </c>
    </row>
    <row r="134" spans="1:4">
      <c r="A134" s="44">
        <v>119</v>
      </c>
      <c r="B134" s="44">
        <f t="shared" si="6"/>
        <v>1.4953981031087455</v>
      </c>
      <c r="C134" s="45">
        <f t="shared" si="5"/>
        <v>1.3278687305002856</v>
      </c>
      <c r="D134" s="45">
        <f t="shared" si="4"/>
        <v>4.5252141539258091</v>
      </c>
    </row>
    <row r="135" spans="1:4">
      <c r="A135" s="44">
        <v>120</v>
      </c>
      <c r="B135" s="44">
        <f t="shared" si="6"/>
        <v>1.5079644737231048</v>
      </c>
      <c r="C135" s="45">
        <f t="shared" si="5"/>
        <v>1.2773476144534432</v>
      </c>
      <c r="D135" s="45">
        <f t="shared" si="4"/>
        <v>4.5287114933748107</v>
      </c>
    </row>
    <row r="136" spans="1:4">
      <c r="A136" s="44">
        <v>121</v>
      </c>
      <c r="B136" s="44">
        <f t="shared" si="6"/>
        <v>1.5205308443374641</v>
      </c>
      <c r="C136" s="45">
        <f t="shared" si="5"/>
        <v>1.2267865396345408</v>
      </c>
      <c r="D136" s="45">
        <f t="shared" si="4"/>
        <v>4.5315737063293966</v>
      </c>
    </row>
    <row r="137" spans="1:4">
      <c r="A137" s="44">
        <v>122</v>
      </c>
      <c r="B137" s="44">
        <f t="shared" si="6"/>
        <v>1.5330972149518234</v>
      </c>
      <c r="C137" s="45">
        <f t="shared" si="5"/>
        <v>1.1761934902234144</v>
      </c>
      <c r="D137" s="45">
        <f t="shared" si="4"/>
        <v>4.5338003408129603</v>
      </c>
    </row>
    <row r="138" spans="1:4">
      <c r="A138" s="44">
        <v>123</v>
      </c>
      <c r="B138" s="44">
        <f t="shared" si="6"/>
        <v>1.5456635855661827</v>
      </c>
      <c r="C138" s="45">
        <f t="shared" si="5"/>
        <v>1.1255764554490597</v>
      </c>
      <c r="D138" s="45">
        <f t="shared" si="4"/>
        <v>4.5353910452141042</v>
      </c>
    </row>
    <row r="139" spans="1:4">
      <c r="A139" s="44">
        <v>124</v>
      </c>
      <c r="B139" s="44">
        <f t="shared" si="6"/>
        <v>1.5582299561805419</v>
      </c>
      <c r="C139" s="45">
        <f t="shared" si="5"/>
        <v>1.0749434283280386</v>
      </c>
      <c r="D139" s="45">
        <f t="shared" si="4"/>
        <v>4.5363455683421643</v>
      </c>
    </row>
    <row r="140" spans="1:4">
      <c r="A140" s="44">
        <v>125</v>
      </c>
      <c r="B140" s="44">
        <f t="shared" si="6"/>
        <v>1.5707963267949012</v>
      </c>
      <c r="C140" s="45">
        <f t="shared" si="5"/>
        <v>1.0243024044022901</v>
      </c>
      <c r="D140" s="45">
        <f t="shared" si="4"/>
        <v>4.5366637594668733</v>
      </c>
    </row>
    <row r="141" spans="1:4">
      <c r="A141" s="44">
        <v>126</v>
      </c>
      <c r="B141" s="44">
        <f t="shared" si="6"/>
        <v>1.5833626974092605</v>
      </c>
      <c r="C141" s="45">
        <f t="shared" si="5"/>
        <v>0.97366138047654194</v>
      </c>
      <c r="D141" s="45">
        <f t="shared" si="4"/>
        <v>4.5363455683421643</v>
      </c>
    </row>
    <row r="142" spans="1:4">
      <c r="A142" s="44">
        <v>127</v>
      </c>
      <c r="B142" s="44">
        <f t="shared" si="6"/>
        <v>1.5959290680236198</v>
      </c>
      <c r="C142" s="45">
        <f t="shared" si="5"/>
        <v>0.9230283533555208</v>
      </c>
      <c r="D142" s="45">
        <f t="shared" si="4"/>
        <v>4.5353910452141033</v>
      </c>
    </row>
    <row r="143" spans="1:4">
      <c r="A143" s="44">
        <v>128</v>
      </c>
      <c r="B143" s="44">
        <f t="shared" si="6"/>
        <v>1.6084954386379791</v>
      </c>
      <c r="C143" s="45">
        <f t="shared" si="5"/>
        <v>0.87241131858116605</v>
      </c>
      <c r="D143" s="45">
        <f t="shared" ref="D143:D206" si="7">$C$3+$C$4*SIN(B143)</f>
        <v>4.5338003408129586</v>
      </c>
    </row>
    <row r="144" spans="1:4">
      <c r="A144" s="44">
        <v>129</v>
      </c>
      <c r="B144" s="44">
        <f t="shared" si="6"/>
        <v>1.6210618092523383</v>
      </c>
      <c r="C144" s="45">
        <f t="shared" ref="C144:C207" si="8">$C$2+$C$4*COS(B144)</f>
        <v>0.82181826917003975</v>
      </c>
      <c r="D144" s="45">
        <f t="shared" si="7"/>
        <v>4.5315737063293948</v>
      </c>
    </row>
    <row r="145" spans="1:4">
      <c r="A145" s="44">
        <v>130</v>
      </c>
      <c r="B145" s="44">
        <f t="shared" ref="B145:B208" si="9">B144+$C$12</f>
        <v>1.6336281798666976</v>
      </c>
      <c r="C145" s="45">
        <f t="shared" si="8"/>
        <v>0.77125719435113727</v>
      </c>
      <c r="D145" s="45">
        <f t="shared" si="7"/>
        <v>4.5287114933748089</v>
      </c>
    </row>
    <row r="146" spans="1:4">
      <c r="A146" s="44">
        <v>131</v>
      </c>
      <c r="B146" s="44">
        <f t="shared" si="9"/>
        <v>1.6461945504810569</v>
      </c>
      <c r="C146" s="45">
        <f t="shared" si="8"/>
        <v>0.72073607830429498</v>
      </c>
      <c r="D146" s="45">
        <f t="shared" si="7"/>
        <v>4.5252141539258055</v>
      </c>
    </row>
    <row r="147" spans="1:4">
      <c r="A147" s="44">
        <v>132</v>
      </c>
      <c r="B147" s="44">
        <f t="shared" si="9"/>
        <v>1.6587609210954162</v>
      </c>
      <c r="C147" s="45">
        <f t="shared" si="8"/>
        <v>0.67026289889939605</v>
      </c>
      <c r="D147" s="45">
        <f t="shared" si="7"/>
        <v>4.5210822402528272</v>
      </c>
    </row>
    <row r="148" spans="1:4">
      <c r="A148" s="44">
        <v>133</v>
      </c>
      <c r="B148" s="44">
        <f t="shared" si="9"/>
        <v>1.6713272917097755</v>
      </c>
      <c r="C148" s="45">
        <f t="shared" si="8"/>
        <v>0.61984562643657215</v>
      </c>
      <c r="D148" s="45">
        <f t="shared" si="7"/>
        <v>4.5163164048329421</v>
      </c>
    </row>
    <row r="149" spans="1:4">
      <c r="A149" s="44">
        <v>134</v>
      </c>
      <c r="B149" s="44">
        <f t="shared" si="9"/>
        <v>1.6838936623241347</v>
      </c>
      <c r="C149" s="45">
        <f t="shared" si="8"/>
        <v>0.56949222238760078</v>
      </c>
      <c r="D149" s="45">
        <f t="shared" si="7"/>
        <v>4.5109174002468082</v>
      </c>
    </row>
    <row r="150" spans="1:4">
      <c r="A150" s="44">
        <v>135</v>
      </c>
      <c r="B150" s="44">
        <f t="shared" si="9"/>
        <v>1.696460032938494</v>
      </c>
      <c r="C150" s="45">
        <f t="shared" si="8"/>
        <v>0.51921063813869639</v>
      </c>
      <c r="D150" s="45">
        <f t="shared" si="7"/>
        <v>4.5048860790598386</v>
      </c>
    </row>
    <row r="151" spans="1:4">
      <c r="A151" s="44">
        <v>136</v>
      </c>
      <c r="B151" s="44">
        <f t="shared" si="9"/>
        <v>1.7090264035528533</v>
      </c>
      <c r="C151" s="45">
        <f t="shared" si="8"/>
        <v>0.46900881373489456</v>
      </c>
      <c r="D151" s="45">
        <f t="shared" si="7"/>
        <v>4.4982233936875655</v>
      </c>
    </row>
    <row r="152" spans="1:4">
      <c r="A152" s="44">
        <v>137</v>
      </c>
      <c r="B152" s="44">
        <f t="shared" si="9"/>
        <v>1.7215927741672126</v>
      </c>
      <c r="C152" s="45">
        <f t="shared" si="8"/>
        <v>0.41889467662622659</v>
      </c>
      <c r="D152" s="45">
        <f t="shared" si="7"/>
        <v>4.4909303962452451</v>
      </c>
    </row>
    <row r="153" spans="1:4">
      <c r="A153" s="44">
        <v>138</v>
      </c>
      <c r="B153" s="44">
        <f t="shared" si="9"/>
        <v>1.7341591447815718</v>
      </c>
      <c r="C153" s="45">
        <f t="shared" si="8"/>
        <v>0.36887614041588357</v>
      </c>
      <c r="D153" s="45">
        <f t="shared" si="7"/>
        <v>4.4830082383817169</v>
      </c>
    </row>
    <row r="154" spans="1:4">
      <c r="A154" s="44">
        <v>139</v>
      </c>
      <c r="B154" s="44">
        <f t="shared" si="9"/>
        <v>1.7467255153959311</v>
      </c>
      <c r="C154" s="45">
        <f t="shared" si="8"/>
        <v>0.31896110361056629</v>
      </c>
      <c r="D154" s="45">
        <f t="shared" si="7"/>
        <v>4.4744581710975444</v>
      </c>
    </row>
    <row r="155" spans="1:4">
      <c r="A155" s="44">
        <v>140</v>
      </c>
      <c r="B155" s="44">
        <f t="shared" si="9"/>
        <v>1.7592918860102904</v>
      </c>
      <c r="C155" s="45">
        <f t="shared" si="8"/>
        <v>0.26915744837321975</v>
      </c>
      <c r="D155" s="45">
        <f t="shared" si="7"/>
        <v>4.4652815445474667</v>
      </c>
    </row>
    <row r="156" spans="1:4">
      <c r="A156" s="44">
        <v>141</v>
      </c>
      <c r="B156" s="44">
        <f t="shared" si="9"/>
        <v>1.7718582566246497</v>
      </c>
      <c r="C156" s="45">
        <f t="shared" si="8"/>
        <v>0.21947303927834816</v>
      </c>
      <c r="D156" s="45">
        <f t="shared" si="7"/>
        <v>4.4554798078271958</v>
      </c>
    </row>
    <row r="157" spans="1:4">
      <c r="A157" s="44">
        <v>142</v>
      </c>
      <c r="B157" s="44">
        <f t="shared" si="9"/>
        <v>1.784424627239009</v>
      </c>
      <c r="C157" s="45">
        <f t="shared" si="8"/>
        <v>0.16991572207010774</v>
      </c>
      <c r="D157" s="45">
        <f t="shared" si="7"/>
        <v>4.445054508744585</v>
      </c>
    </row>
    <row r="158" spans="1:4">
      <c r="A158" s="44">
        <v>143</v>
      </c>
      <c r="B158" s="44">
        <f t="shared" si="9"/>
        <v>1.7969909978533682</v>
      </c>
      <c r="C158" s="45">
        <f t="shared" si="8"/>
        <v>0.12049332242337218</v>
      </c>
      <c r="D158" s="45">
        <f t="shared" si="7"/>
        <v>4.4340072935752124</v>
      </c>
    </row>
    <row r="159" spans="1:4">
      <c r="A159" s="44">
        <v>144</v>
      </c>
      <c r="B159" s="44">
        <f t="shared" si="9"/>
        <v>1.8095573684677275</v>
      </c>
      <c r="C159" s="45">
        <f t="shared" si="8"/>
        <v>7.1213644707968315E-2</v>
      </c>
      <c r="D159" s="45">
        <f t="shared" si="7"/>
        <v>4.4223399068024172</v>
      </c>
    </row>
    <row r="160" spans="1:4">
      <c r="A160" s="44">
        <v>145</v>
      </c>
      <c r="B160" s="44">
        <f t="shared" si="9"/>
        <v>1.8221237390820868</v>
      </c>
      <c r="C160" s="45">
        <f t="shared" si="8"/>
        <v>2.2084470756275731E-2</v>
      </c>
      <c r="D160" s="45">
        <f t="shared" si="7"/>
        <v>4.4100541908418238</v>
      </c>
    </row>
    <row r="161" spans="1:4">
      <c r="A161" s="44">
        <v>146</v>
      </c>
      <c r="B161" s="44">
        <f t="shared" si="9"/>
        <v>1.8346901096964461</v>
      </c>
      <c r="C161" s="45">
        <f t="shared" si="8"/>
        <v>-2.6886441365615577E-2</v>
      </c>
      <c r="D161" s="45">
        <f t="shared" si="7"/>
        <v>4.3971520857504025</v>
      </c>
    </row>
    <row r="162" spans="1:4">
      <c r="A162" s="44">
        <v>147</v>
      </c>
      <c r="B162" s="44">
        <f t="shared" si="9"/>
        <v>1.8472564803108054</v>
      </c>
      <c r="C162" s="45">
        <f t="shared" si="8"/>
        <v>-7.5691358582991919E-2</v>
      </c>
      <c r="D162" s="45">
        <f t="shared" si="7"/>
        <v>4.3836356289201133</v>
      </c>
    </row>
    <row r="163" spans="1:4">
      <c r="A163" s="44">
        <v>148</v>
      </c>
      <c r="B163" s="44">
        <f t="shared" si="9"/>
        <v>1.8598228509251646</v>
      </c>
      <c r="C163" s="45">
        <f t="shared" si="8"/>
        <v>-0.12432257403366109</v>
      </c>
      <c r="D163" s="45">
        <f t="shared" si="7"/>
        <v>4.3695069547561776</v>
      </c>
    </row>
    <row r="164" spans="1:4">
      <c r="A164" s="44">
        <v>149</v>
      </c>
      <c r="B164" s="44">
        <f t="shared" si="9"/>
        <v>1.8723892215395239</v>
      </c>
      <c r="C164" s="45">
        <f t="shared" si="8"/>
        <v>-0.17277240828495199</v>
      </c>
      <c r="D164" s="45">
        <f t="shared" si="7"/>
        <v>4.3547682943400305</v>
      </c>
    </row>
    <row r="165" spans="1:4">
      <c r="A165" s="44">
        <v>150</v>
      </c>
      <c r="B165" s="44">
        <f t="shared" si="9"/>
        <v>1.8849555921538832</v>
      </c>
      <c r="C165" s="45">
        <f t="shared" si="8"/>
        <v>-0.22103321054638791</v>
      </c>
      <c r="D165" s="45">
        <f t="shared" si="7"/>
        <v>4.3394219750770073</v>
      </c>
    </row>
    <row r="166" spans="1:4">
      <c r="A166" s="44">
        <v>151</v>
      </c>
      <c r="B166" s="44">
        <f t="shared" si="9"/>
        <v>1.8975219627682425</v>
      </c>
      <c r="C166" s="45">
        <f t="shared" si="8"/>
        <v>-0.26909735987783523</v>
      </c>
      <c r="D166" s="45">
        <f t="shared" si="7"/>
        <v>4.3234704203288201</v>
      </c>
    </row>
    <row r="167" spans="1:4">
      <c r="A167" s="44">
        <v>152</v>
      </c>
      <c r="B167" s="44">
        <f t="shared" si="9"/>
        <v>1.9100883333826018</v>
      </c>
      <c r="C167" s="45">
        <f t="shared" si="8"/>
        <v>-0.31695726639293675</v>
      </c>
      <c r="D167" s="45">
        <f t="shared" si="7"/>
        <v>4.3069161490308803</v>
      </c>
    </row>
    <row r="168" spans="1:4">
      <c r="A168" s="44">
        <v>153</v>
      </c>
      <c r="B168" s="44">
        <f t="shared" si="9"/>
        <v>1.922654703996961</v>
      </c>
      <c r="C168" s="45">
        <f t="shared" si="8"/>
        <v>-0.36460537245764457</v>
      </c>
      <c r="D168" s="45">
        <f t="shared" si="7"/>
        <v>4.2897617752945294</v>
      </c>
    </row>
    <row r="169" spans="1:4">
      <c r="A169" s="44">
        <v>154</v>
      </c>
      <c r="B169" s="44">
        <f t="shared" si="9"/>
        <v>1.9352210746113203</v>
      </c>
      <c r="C169" s="45">
        <f t="shared" si="8"/>
        <v>-0.41203415388365627</v>
      </c>
      <c r="D169" s="45">
        <f t="shared" si="7"/>
        <v>4.2720100079942389</v>
      </c>
    </row>
    <row r="170" spans="1:4">
      <c r="A170" s="44">
        <v>155</v>
      </c>
      <c r="B170" s="44">
        <f t="shared" si="9"/>
        <v>1.9477874452256796</v>
      </c>
      <c r="C170" s="45">
        <f t="shared" si="8"/>
        <v>-0.45923612111657297</v>
      </c>
      <c r="D170" s="45">
        <f t="shared" si="7"/>
        <v>4.2536636503398517</v>
      </c>
    </row>
    <row r="171" spans="1:4">
      <c r="A171" s="44">
        <v>156</v>
      </c>
      <c r="B171" s="44">
        <f t="shared" si="9"/>
        <v>1.9603538158400389</v>
      </c>
      <c r="C171" s="45">
        <f t="shared" si="8"/>
        <v>-0.50620382041858614</v>
      </c>
      <c r="D171" s="45">
        <f t="shared" si="7"/>
        <v>4.2347255994339177</v>
      </c>
    </row>
    <row r="172" spans="1:4">
      <c r="A172" s="44">
        <v>157</v>
      </c>
      <c r="B172" s="44">
        <f t="shared" si="9"/>
        <v>1.9729201864543982</v>
      </c>
      <c r="C172" s="45">
        <f t="shared" si="8"/>
        <v>-0.55292983504550919</v>
      </c>
      <c r="D172" s="45">
        <f t="shared" si="7"/>
        <v>4.2151988458142133</v>
      </c>
    </row>
    <row r="173" spans="1:4">
      <c r="A173" s="44">
        <v>158</v>
      </c>
      <c r="B173" s="44">
        <f t="shared" si="9"/>
        <v>1.9854865570687574</v>
      </c>
      <c r="C173" s="45">
        <f t="shared" si="8"/>
        <v>-0.5994067864179673</v>
      </c>
      <c r="D173" s="45">
        <f t="shared" si="7"/>
        <v>4.1950864729814956</v>
      </c>
    </row>
    <row r="174" spans="1:4">
      <c r="A174" s="44">
        <v>159</v>
      </c>
      <c r="B174" s="44">
        <f t="shared" si="9"/>
        <v>1.9980529276831167</v>
      </c>
      <c r="C174" s="45">
        <f t="shared" si="8"/>
        <v>-0.64562733528656047</v>
      </c>
      <c r="D174" s="45">
        <f t="shared" si="7"/>
        <v>4.1743916569125856</v>
      </c>
    </row>
    <row r="175" spans="1:4">
      <c r="A175" s="44">
        <v>160</v>
      </c>
      <c r="B175" s="44">
        <f t="shared" si="9"/>
        <v>2.0106192982974758</v>
      </c>
      <c r="C175" s="45">
        <f t="shared" si="8"/>
        <v>-0.69158418289081669</v>
      </c>
      <c r="D175" s="45">
        <f t="shared" si="7"/>
        <v>4.1531176655588418</v>
      </c>
    </row>
    <row r="176" spans="1:4">
      <c r="A176" s="44">
        <v>161</v>
      </c>
      <c r="B176" s="44">
        <f t="shared" si="9"/>
        <v>2.023185668911835</v>
      </c>
      <c r="C176" s="45">
        <f t="shared" si="8"/>
        <v>-0.73727007211175155</v>
      </c>
      <c r="D176" s="45">
        <f t="shared" si="7"/>
        <v>4.1312678583301148</v>
      </c>
    </row>
    <row r="177" spans="1:4">
      <c r="A177" s="44">
        <v>162</v>
      </c>
      <c r="B177" s="44">
        <f t="shared" si="9"/>
        <v>2.0357520395261943</v>
      </c>
      <c r="C177" s="45">
        <f t="shared" si="8"/>
        <v>-0.78267778861784887</v>
      </c>
      <c r="D177" s="45">
        <f t="shared" si="7"/>
        <v>4.1088456855642574</v>
      </c>
    </row>
    <row r="178" spans="1:4">
      <c r="A178" s="44">
        <v>163</v>
      </c>
      <c r="B178" s="44">
        <f t="shared" si="9"/>
        <v>2.0483184101405536</v>
      </c>
      <c r="C178" s="45">
        <f t="shared" si="8"/>
        <v>-0.82780016200428941</v>
      </c>
      <c r="D178" s="45">
        <f t="shared" si="7"/>
        <v>4.0858546879822759</v>
      </c>
    </row>
    <row r="179" spans="1:4">
      <c r="A179" s="44">
        <v>164</v>
      </c>
      <c r="B179" s="44">
        <f t="shared" si="9"/>
        <v>2.0608847807549129</v>
      </c>
      <c r="C179" s="45">
        <f t="shared" si="8"/>
        <v>-0.87263006692524026</v>
      </c>
      <c r="D179" s="45">
        <f t="shared" si="7"/>
        <v>4.0622984961292072</v>
      </c>
    </row>
    <row r="180" spans="1:4">
      <c r="A180" s="44">
        <v>165</v>
      </c>
      <c r="B180" s="44">
        <f t="shared" si="9"/>
        <v>2.0734511513692722</v>
      </c>
      <c r="C180" s="45">
        <f t="shared" si="8"/>
        <v>-0.91716042421902966</v>
      </c>
      <c r="D180" s="45">
        <f t="shared" si="7"/>
        <v>4.0381808298008179</v>
      </c>
    </row>
    <row r="181" spans="1:4">
      <c r="A181" s="44">
        <v>166</v>
      </c>
      <c r="B181" s="44">
        <f t="shared" si="9"/>
        <v>2.0860175219836314</v>
      </c>
      <c r="C181" s="45">
        <f t="shared" si="8"/>
        <v>-0.96138420202602859</v>
      </c>
      <c r="D181" s="45">
        <f t="shared" si="7"/>
        <v>4.0135054974562019</v>
      </c>
    </row>
    <row r="182" spans="1:4">
      <c r="A182" s="44">
        <v>167</v>
      </c>
      <c r="B182" s="44">
        <f t="shared" si="9"/>
        <v>2.0985838925979907</v>
      </c>
      <c r="C182" s="45">
        <f t="shared" si="8"/>
        <v>-1.0052944168990632</v>
      </c>
      <c r="D182" s="45">
        <f t="shared" si="7"/>
        <v>3.9882763956163827</v>
      </c>
    </row>
    <row r="183" spans="1:4">
      <c r="A183" s="44">
        <v>168</v>
      </c>
      <c r="B183" s="44">
        <f t="shared" si="9"/>
        <v>2.11115026321235</v>
      </c>
      <c r="C183" s="45">
        <f t="shared" si="8"/>
        <v>-1.0488841349061813</v>
      </c>
      <c r="D183" s="45">
        <f t="shared" si="7"/>
        <v>3.9624975082490046</v>
      </c>
    </row>
    <row r="184" spans="1:4">
      <c r="A184" s="44">
        <v>169</v>
      </c>
      <c r="B184" s="44">
        <f t="shared" si="9"/>
        <v>2.1237166338267093</v>
      </c>
      <c r="C184" s="45">
        <f t="shared" si="8"/>
        <v>-1.0921464727256021</v>
      </c>
      <c r="D184" s="45">
        <f t="shared" si="7"/>
        <v>3.9361729061392214</v>
      </c>
    </row>
    <row r="185" spans="1:4">
      <c r="A185" s="44">
        <v>170</v>
      </c>
      <c r="B185" s="44">
        <f t="shared" si="9"/>
        <v>2.1362830044410686</v>
      </c>
      <c r="C185" s="45">
        <f t="shared" si="8"/>
        <v>-1.1350745987326702</v>
      </c>
      <c r="D185" s="45">
        <f t="shared" si="7"/>
        <v>3.9093067462468718</v>
      </c>
    </row>
    <row r="186" spans="1:4">
      <c r="A186" s="44">
        <v>171</v>
      </c>
      <c r="B186" s="44">
        <f t="shared" si="9"/>
        <v>2.1488493750554278</v>
      </c>
      <c r="C186" s="45">
        <f t="shared" si="8"/>
        <v>-1.1776617340786519</v>
      </c>
      <c r="D186" s="45">
        <f t="shared" si="7"/>
        <v>3.8819032710500441</v>
      </c>
    </row>
    <row r="187" spans="1:4">
      <c r="A187" s="44">
        <v>172</v>
      </c>
      <c r="B187" s="44">
        <f t="shared" si="9"/>
        <v>2.1614157456697871</v>
      </c>
      <c r="C187" s="45">
        <f t="shared" si="8"/>
        <v>-1.2199011537611886</v>
      </c>
      <c r="D187" s="45">
        <f t="shared" si="7"/>
        <v>3.8539668078751435</v>
      </c>
    </row>
    <row r="188" spans="1:4">
      <c r="A188" s="44">
        <v>173</v>
      </c>
      <c r="B188" s="44">
        <f t="shared" si="9"/>
        <v>2.1739821162841464</v>
      </c>
      <c r="C188" s="45">
        <f t="shared" si="8"/>
        <v>-1.2617861876862582</v>
      </c>
      <c r="D188" s="45">
        <f t="shared" si="7"/>
        <v>3.8255017682135546</v>
      </c>
    </row>
    <row r="189" spans="1:4">
      <c r="A189" s="44">
        <v>174</v>
      </c>
      <c r="B189" s="44">
        <f t="shared" si="9"/>
        <v>2.1865484868985057</v>
      </c>
      <c r="C189" s="45">
        <f t="shared" si="8"/>
        <v>-1.3033102217214576</v>
      </c>
      <c r="D189" s="45">
        <f t="shared" si="7"/>
        <v>3.7965126470250183</v>
      </c>
    </row>
    <row r="190" spans="1:4">
      <c r="A190" s="44">
        <v>175</v>
      </c>
      <c r="B190" s="44">
        <f t="shared" si="9"/>
        <v>2.199114857512865</v>
      </c>
      <c r="C190" s="45">
        <f t="shared" si="8"/>
        <v>-1.3444666987404503</v>
      </c>
      <c r="D190" s="45">
        <f t="shared" si="7"/>
        <v>3.7670040220278214</v>
      </c>
    </row>
    <row r="191" spans="1:4">
      <c r="A191" s="44">
        <v>176</v>
      </c>
      <c r="B191" s="44">
        <f t="shared" si="9"/>
        <v>2.2116812281272242</v>
      </c>
      <c r="C191" s="45">
        <f t="shared" si="8"/>
        <v>-1.3852491196584145</v>
      </c>
      <c r="D191" s="45">
        <f t="shared" si="7"/>
        <v>3.7369805529759272</v>
      </c>
    </row>
    <row r="192" spans="1:4">
      <c r="A192" s="44">
        <v>177</v>
      </c>
      <c r="B192" s="44">
        <f t="shared" si="9"/>
        <v>2.2242475987415835</v>
      </c>
      <c r="C192" s="45">
        <f t="shared" si="8"/>
        <v>-1.4256510444583219</v>
      </c>
      <c r="D192" s="45">
        <f t="shared" si="7"/>
        <v>3.7064469809231411</v>
      </c>
    </row>
    <row r="193" spans="1:4">
      <c r="A193" s="44">
        <v>178</v>
      </c>
      <c r="B193" s="44">
        <f t="shared" si="9"/>
        <v>2.2368139693559428</v>
      </c>
      <c r="C193" s="45">
        <f t="shared" si="8"/>
        <v>-1.4656660932078929</v>
      </c>
      <c r="D193" s="45">
        <f t="shared" si="7"/>
        <v>3.6754081274744466</v>
      </c>
    </row>
    <row r="194" spans="1:4">
      <c r="A194" s="44">
        <v>179</v>
      </c>
      <c r="B194" s="44">
        <f t="shared" si="9"/>
        <v>2.2493803399703021</v>
      </c>
      <c r="C194" s="45">
        <f t="shared" si="8"/>
        <v>-1.5052879470670606</v>
      </c>
      <c r="D194" s="45">
        <f t="shared" si="7"/>
        <v>3.6438688940246178</v>
      </c>
    </row>
    <row r="195" spans="1:4">
      <c r="A195" s="44">
        <v>180</v>
      </c>
      <c r="B195" s="44">
        <f t="shared" si="9"/>
        <v>2.2619467105846613</v>
      </c>
      <c r="C195" s="45">
        <f t="shared" si="8"/>
        <v>-1.5445103492857901</v>
      </c>
      <c r="D195" s="45">
        <f t="shared" si="7"/>
        <v>3.6118342609842302</v>
      </c>
    </row>
    <row r="196" spans="1:4">
      <c r="A196" s="44">
        <v>181</v>
      </c>
      <c r="B196" s="44">
        <f t="shared" si="9"/>
        <v>2.2745130811990206</v>
      </c>
      <c r="C196" s="45">
        <f t="shared" si="8"/>
        <v>-1.5833271061920897</v>
      </c>
      <c r="D196" s="45">
        <f t="shared" si="7"/>
        <v>3.5793092869931984</v>
      </c>
    </row>
    <row r="197" spans="1:4">
      <c r="A197" s="44">
        <v>182</v>
      </c>
      <c r="B197" s="44">
        <f t="shared" si="9"/>
        <v>2.2870794518133799</v>
      </c>
      <c r="C197" s="45">
        <f t="shared" si="8"/>
        <v>-1.6217320881700659</v>
      </c>
      <c r="D197" s="45">
        <f t="shared" si="7"/>
        <v>3.5462991081219566</v>
      </c>
    </row>
    <row r="198" spans="1:4">
      <c r="A198" s="44">
        <v>183</v>
      </c>
      <c r="B198" s="44">
        <f t="shared" si="9"/>
        <v>2.2996458224277392</v>
      </c>
      <c r="C198" s="45">
        <f t="shared" si="8"/>
        <v>-1.6597192306278601</v>
      </c>
      <c r="D198" s="45">
        <f t="shared" si="7"/>
        <v>3.5128089370604152</v>
      </c>
    </row>
    <row r="199" spans="1:4">
      <c r="A199" s="44">
        <v>184</v>
      </c>
      <c r="B199" s="44">
        <f t="shared" si="9"/>
        <v>2.3122121930420985</v>
      </c>
      <c r="C199" s="45">
        <f t="shared" si="8"/>
        <v>-1.6972825349553171</v>
      </c>
      <c r="D199" s="45">
        <f t="shared" si="7"/>
        <v>3.4788440622948151</v>
      </c>
    </row>
    <row r="200" spans="1:4">
      <c r="A200" s="44">
        <v>185</v>
      </c>
      <c r="B200" s="44">
        <f t="shared" si="9"/>
        <v>2.3247785636564577</v>
      </c>
      <c r="C200" s="45">
        <f t="shared" si="8"/>
        <v>-1.7344160694712365</v>
      </c>
      <c r="D200" s="45">
        <f t="shared" si="7"/>
        <v>3.444409847272615</v>
      </c>
    </row>
    <row r="201" spans="1:4">
      <c r="A201" s="44">
        <v>186</v>
      </c>
      <c r="B201" s="44">
        <f t="shared" si="9"/>
        <v>2.337344934270817</v>
      </c>
      <c r="C201" s="45">
        <f t="shared" si="8"/>
        <v>-1.7711139703600518</v>
      </c>
      <c r="D201" s="45">
        <f t="shared" si="7"/>
        <v>3.4095117295555415</v>
      </c>
    </row>
    <row r="202" spans="1:4">
      <c r="A202" s="44">
        <v>187</v>
      </c>
      <c r="B202" s="44">
        <f t="shared" si="9"/>
        <v>2.3499113048851763</v>
      </c>
      <c r="C202" s="45">
        <f t="shared" si="8"/>
        <v>-1.8073704425977974</v>
      </c>
      <c r="D202" s="45">
        <f t="shared" si="7"/>
        <v>3.3741552199609335</v>
      </c>
    </row>
    <row r="203" spans="1:4">
      <c r="A203" s="44">
        <v>188</v>
      </c>
      <c r="B203" s="44">
        <f t="shared" si="9"/>
        <v>2.3624776754995356</v>
      </c>
      <c r="C203" s="45">
        <f t="shared" si="8"/>
        <v>-1.8431797608672091</v>
      </c>
      <c r="D203" s="45">
        <f t="shared" si="7"/>
        <v>3.3383459016915209</v>
      </c>
    </row>
    <row r="204" spans="1:4">
      <c r="A204" s="44">
        <v>189</v>
      </c>
      <c r="B204" s="44">
        <f t="shared" si="9"/>
        <v>2.3750440461138949</v>
      </c>
      <c r="C204" s="45">
        <f t="shared" si="8"/>
        <v>-1.8785362704618163</v>
      </c>
      <c r="D204" s="45">
        <f t="shared" si="7"/>
        <v>3.3020894294537744</v>
      </c>
    </row>
    <row r="205" spans="1:4">
      <c r="A205" s="44">
        <v>190</v>
      </c>
      <c r="B205" s="44">
        <f t="shared" si="9"/>
        <v>2.3876104167282541</v>
      </c>
      <c r="C205" s="45">
        <f t="shared" si="8"/>
        <v>-1.9134343881788893</v>
      </c>
      <c r="D205" s="45">
        <f t="shared" si="7"/>
        <v>3.2653915285649582</v>
      </c>
    </row>
    <row r="206" spans="1:4">
      <c r="A206" s="44">
        <v>191</v>
      </c>
      <c r="B206" s="44">
        <f t="shared" si="9"/>
        <v>2.4001767873426134</v>
      </c>
      <c r="C206" s="45">
        <f t="shared" si="8"/>
        <v>-1.9478686032010886</v>
      </c>
      <c r="D206" s="45">
        <f t="shared" si="7"/>
        <v>3.2282579940490383</v>
      </c>
    </row>
    <row r="207" spans="1:4">
      <c r="A207" s="44">
        <v>192</v>
      </c>
      <c r="B207" s="44">
        <f t="shared" si="9"/>
        <v>2.4127431579569727</v>
      </c>
      <c r="C207" s="45">
        <f t="shared" si="8"/>
        <v>-1.9818334779666877</v>
      </c>
      <c r="D207" s="45">
        <f t="shared" ref="D207:D270" si="10">$C$3+$C$4*SIN(B207)</f>
        <v>3.1906946897215804</v>
      </c>
    </row>
    <row r="208" spans="1:4">
      <c r="A208" s="44">
        <v>193</v>
      </c>
      <c r="B208" s="44">
        <f t="shared" si="9"/>
        <v>2.425309528571332</v>
      </c>
      <c r="C208" s="45">
        <f t="shared" ref="C208:C271" si="11">$C$2+$C$4*COS(B208)</f>
        <v>-2.015323649028228</v>
      </c>
      <c r="D208" s="45">
        <f t="shared" si="10"/>
        <v>3.1527075472637853</v>
      </c>
    </row>
    <row r="209" spans="1:4">
      <c r="A209" s="44">
        <v>194</v>
      </c>
      <c r="B209" s="44">
        <f t="shared" ref="B209:B272" si="12">B208+$C$12</f>
        <v>2.4378758991856913</v>
      </c>
      <c r="C209" s="45">
        <f t="shared" si="11"/>
        <v>-2.0483338278994694</v>
      </c>
      <c r="D209" s="45">
        <f t="shared" si="10"/>
        <v>3.1143025652858078</v>
      </c>
    </row>
    <row r="210" spans="1:4">
      <c r="A210" s="44">
        <v>195</v>
      </c>
      <c r="B210" s="44">
        <f t="shared" si="12"/>
        <v>2.4504422698000505</v>
      </c>
      <c r="C210" s="45">
        <f t="shared" si="11"/>
        <v>-2.0808588018905008</v>
      </c>
      <c r="D210" s="45">
        <f t="shared" si="10"/>
        <v>3.0754858083795078</v>
      </c>
    </row>
    <row r="211" spans="1:4">
      <c r="A211" s="44">
        <v>196</v>
      </c>
      <c r="B211" s="44">
        <f t="shared" si="12"/>
        <v>2.4630086404144098</v>
      </c>
      <c r="C211" s="45">
        <f t="shared" si="11"/>
        <v>-2.1128934349308865</v>
      </c>
      <c r="D211" s="45">
        <f t="shared" si="10"/>
        <v>3.0362634061607783</v>
      </c>
    </row>
    <row r="212" spans="1:4">
      <c r="A212" s="44">
        <v>197</v>
      </c>
      <c r="B212" s="44">
        <f t="shared" si="12"/>
        <v>2.4755750110287691</v>
      </c>
      <c r="C212" s="45">
        <f t="shared" si="11"/>
        <v>-2.1444326683807153</v>
      </c>
      <c r="D212" s="45">
        <f t="shared" si="10"/>
        <v>2.9966415523016097</v>
      </c>
    </row>
    <row r="213" spans="1:4">
      <c r="A213" s="44">
        <v>198</v>
      </c>
      <c r="B213" s="44">
        <f t="shared" si="12"/>
        <v>2.4881413816431284</v>
      </c>
      <c r="C213" s="45">
        <f t="shared" si="11"/>
        <v>-2.1754715218294081</v>
      </c>
      <c r="D213" s="45">
        <f t="shared" si="10"/>
        <v>2.9566265035520378</v>
      </c>
    </row>
    <row r="214" spans="1:4">
      <c r="A214" s="44">
        <v>199</v>
      </c>
      <c r="B214" s="44">
        <f t="shared" si="12"/>
        <v>2.5007077522574876</v>
      </c>
      <c r="C214" s="45">
        <f t="shared" si="11"/>
        <v>-2.2060050938821938</v>
      </c>
      <c r="D214" s="45">
        <f t="shared" si="10"/>
        <v>2.9162245787521299</v>
      </c>
    </row>
    <row r="215" spans="1:4">
      <c r="A215" s="44">
        <v>200</v>
      </c>
      <c r="B215" s="44">
        <f t="shared" si="12"/>
        <v>2.5132741228718469</v>
      </c>
      <c r="C215" s="45">
        <f t="shared" si="11"/>
        <v>-2.236028562934087</v>
      </c>
      <c r="D215" s="45">
        <f t="shared" si="10"/>
        <v>2.8754421578341653</v>
      </c>
    </row>
    <row r="216" spans="1:4">
      <c r="A216" s="44">
        <v>201</v>
      </c>
      <c r="B216" s="44">
        <f t="shared" si="12"/>
        <v>2.5258404934862062</v>
      </c>
      <c r="C216" s="45">
        <f t="shared" si="11"/>
        <v>-2.2655371879312831</v>
      </c>
      <c r="D216" s="45">
        <f t="shared" si="10"/>
        <v>2.8342856808151717</v>
      </c>
    </row>
    <row r="217" spans="1:4">
      <c r="A217" s="44">
        <v>202</v>
      </c>
      <c r="B217" s="44">
        <f t="shared" si="12"/>
        <v>2.5384068641005655</v>
      </c>
      <c r="C217" s="45">
        <f t="shared" si="11"/>
        <v>-2.2945263091198189</v>
      </c>
      <c r="D217" s="45">
        <f t="shared" si="10"/>
        <v>2.7927616467799719</v>
      </c>
    </row>
    <row r="218" spans="1:4">
      <c r="A218" s="44">
        <v>203</v>
      </c>
      <c r="B218" s="44">
        <f t="shared" si="12"/>
        <v>2.5509732347149248</v>
      </c>
      <c r="C218" s="45">
        <f t="shared" si="11"/>
        <v>-2.3229913487814065</v>
      </c>
      <c r="D218" s="45">
        <f t="shared" si="10"/>
        <v>2.7508766128549014</v>
      </c>
    </row>
    <row r="219" spans="1:4">
      <c r="A219" s="44">
        <v>204</v>
      </c>
      <c r="B219" s="44">
        <f t="shared" si="12"/>
        <v>2.563539605329284</v>
      </c>
      <c r="C219" s="45">
        <f t="shared" si="11"/>
        <v>-2.3509278119563062</v>
      </c>
      <c r="D219" s="45">
        <f t="shared" si="10"/>
        <v>2.7086371931723638</v>
      </c>
    </row>
    <row r="220" spans="1:4">
      <c r="A220" s="44">
        <v>205</v>
      </c>
      <c r="B220" s="44">
        <f t="shared" si="12"/>
        <v>2.5761059759436433</v>
      </c>
      <c r="C220" s="45">
        <f t="shared" si="11"/>
        <v>-2.3783312871531326</v>
      </c>
      <c r="D220" s="45">
        <f t="shared" si="10"/>
        <v>2.6660500578263822</v>
      </c>
    </row>
    <row r="221" spans="1:4">
      <c r="A221" s="44">
        <v>206</v>
      </c>
      <c r="B221" s="44">
        <f t="shared" si="12"/>
        <v>2.5886723465580026</v>
      </c>
      <c r="C221" s="45">
        <f t="shared" si="11"/>
        <v>-2.4051974470454818</v>
      </c>
      <c r="D221" s="45">
        <f t="shared" si="10"/>
        <v>2.6231219318193131</v>
      </c>
    </row>
    <row r="222" spans="1:4">
      <c r="A222" s="44">
        <v>207</v>
      </c>
      <c r="B222" s="44">
        <f t="shared" si="12"/>
        <v>2.6012387171723619</v>
      </c>
      <c r="C222" s="45">
        <f t="shared" si="11"/>
        <v>-2.431522049155264</v>
      </c>
      <c r="D222" s="45">
        <f t="shared" si="10"/>
        <v>2.5798595939998918</v>
      </c>
    </row>
    <row r="223" spans="1:4">
      <c r="A223" s="44">
        <v>208</v>
      </c>
      <c r="B223" s="44">
        <f t="shared" si="12"/>
        <v>2.6138050877867212</v>
      </c>
      <c r="C223" s="45">
        <f t="shared" si="11"/>
        <v>-2.4573009365226408</v>
      </c>
      <c r="D223" s="45">
        <f t="shared" si="10"/>
        <v>2.5362698759927733</v>
      </c>
    </row>
    <row r="224" spans="1:4">
      <c r="A224" s="44">
        <v>209</v>
      </c>
      <c r="B224" s="44">
        <f t="shared" si="12"/>
        <v>2.6263714584010804</v>
      </c>
      <c r="C224" s="45">
        <f t="shared" si="11"/>
        <v>-2.4825300383624596</v>
      </c>
      <c r="D224" s="45">
        <f t="shared" si="10"/>
        <v>2.4923596611197381</v>
      </c>
    </row>
    <row r="225" spans="1:4">
      <c r="A225" s="44">
        <v>210</v>
      </c>
      <c r="B225" s="44">
        <f t="shared" si="12"/>
        <v>2.6389378290154397</v>
      </c>
      <c r="C225" s="45">
        <f t="shared" si="11"/>
        <v>-2.5072053707070747</v>
      </c>
      <c r="D225" s="45">
        <f t="shared" si="10"/>
        <v>2.4481358833127382</v>
      </c>
    </row>
    <row r="226" spans="1:4">
      <c r="A226" s="44">
        <v>211</v>
      </c>
      <c r="B226" s="44">
        <f t="shared" si="12"/>
        <v>2.651504199629799</v>
      </c>
      <c r="C226" s="45">
        <f t="shared" si="11"/>
        <v>-2.5313230370354622</v>
      </c>
      <c r="D226" s="45">
        <f t="shared" si="10"/>
        <v>2.4036055260189482</v>
      </c>
    </row>
    <row r="227" spans="1:4">
      <c r="A227" s="44">
        <v>212</v>
      </c>
      <c r="B227" s="44">
        <f t="shared" si="12"/>
        <v>2.6640705702441583</v>
      </c>
      <c r="C227" s="45">
        <f t="shared" si="11"/>
        <v>-2.55487922888853</v>
      </c>
      <c r="D227" s="45">
        <f t="shared" si="10"/>
        <v>2.3587756210979971</v>
      </c>
    </row>
    <row r="228" spans="1:4">
      <c r="A228" s="44">
        <v>213</v>
      </c>
      <c r="B228" s="44">
        <f t="shared" si="12"/>
        <v>2.6766369408585176</v>
      </c>
      <c r="C228" s="45">
        <f t="shared" si="11"/>
        <v>-2.5778702264705107</v>
      </c>
      <c r="D228" s="45">
        <f t="shared" si="10"/>
        <v>2.3136532477115561</v>
      </c>
    </row>
    <row r="229" spans="1:4">
      <c r="A229" s="44">
        <v>214</v>
      </c>
      <c r="B229" s="44">
        <f t="shared" si="12"/>
        <v>2.6892033114728768</v>
      </c>
      <c r="C229" s="45">
        <f t="shared" si="11"/>
        <v>-2.6002923992363671</v>
      </c>
      <c r="D229" s="45">
        <f t="shared" si="10"/>
        <v>2.2682455312054581</v>
      </c>
    </row>
    <row r="230" spans="1:4">
      <c r="A230" s="44">
        <v>215</v>
      </c>
      <c r="B230" s="44">
        <f t="shared" si="12"/>
        <v>2.7017696820872361</v>
      </c>
      <c r="C230" s="45">
        <f t="shared" si="11"/>
        <v>-2.6221422064650932</v>
      </c>
      <c r="D230" s="45">
        <f t="shared" si="10"/>
        <v>2.2225596419845228</v>
      </c>
    </row>
    <row r="231" spans="1:4">
      <c r="A231" s="44">
        <v>216</v>
      </c>
      <c r="B231" s="44">
        <f t="shared" si="12"/>
        <v>2.7143360527015954</v>
      </c>
      <c r="C231" s="45">
        <f t="shared" si="11"/>
        <v>-2.6434161978188362</v>
      </c>
      <c r="D231" s="45">
        <f t="shared" si="10"/>
        <v>2.1766027943802655</v>
      </c>
    </row>
    <row r="232" spans="1:4">
      <c r="A232" s="44">
        <v>217</v>
      </c>
      <c r="B232" s="44">
        <f t="shared" si="12"/>
        <v>2.7269024233159547</v>
      </c>
      <c r="C232" s="45">
        <f t="shared" si="11"/>
        <v>-2.6641110138877462</v>
      </c>
      <c r="D232" s="45">
        <f t="shared" si="10"/>
        <v>2.1303822455116714</v>
      </c>
    </row>
    <row r="233" spans="1:4">
      <c r="A233" s="44">
        <v>218</v>
      </c>
      <c r="B233" s="44">
        <f t="shared" si="12"/>
        <v>2.739468793930314</v>
      </c>
      <c r="C233" s="45">
        <f t="shared" si="11"/>
        <v>-2.6842233867204621</v>
      </c>
      <c r="D233" s="45">
        <f t="shared" si="10"/>
        <v>2.0839052941392131</v>
      </c>
    </row>
    <row r="234" spans="1:4">
      <c r="A234" s="44">
        <v>219</v>
      </c>
      <c r="B234" s="44">
        <f t="shared" si="12"/>
        <v>2.7520351645446732</v>
      </c>
      <c r="C234" s="45">
        <f t="shared" si="11"/>
        <v>-2.7037501403401656</v>
      </c>
      <c r="D234" s="45">
        <f t="shared" si="10"/>
        <v>2.0371792795122898</v>
      </c>
    </row>
    <row r="235" spans="1:4">
      <c r="A235" s="44">
        <v>220</v>
      </c>
      <c r="B235" s="44">
        <f t="shared" si="12"/>
        <v>2.7646015351590325</v>
      </c>
      <c r="C235" s="45">
        <f t="shared" si="11"/>
        <v>-2.7226881912460978</v>
      </c>
      <c r="D235" s="45">
        <f t="shared" si="10"/>
        <v>1.9902115802102762</v>
      </c>
    </row>
    <row r="236" spans="1:4">
      <c r="A236" s="44">
        <v>221</v>
      </c>
      <c r="B236" s="44">
        <f t="shared" si="12"/>
        <v>2.7771679057733918</v>
      </c>
      <c r="C236" s="45">
        <f t="shared" si="11"/>
        <v>-2.7410345489004841</v>
      </c>
      <c r="D236" s="45">
        <f t="shared" si="10"/>
        <v>1.9430096129773591</v>
      </c>
    </row>
    <row r="237" spans="1:4">
      <c r="A237" s="44">
        <v>222</v>
      </c>
      <c r="B237" s="44">
        <f t="shared" si="12"/>
        <v>2.7897342763877511</v>
      </c>
      <c r="C237" s="45">
        <f t="shared" si="11"/>
        <v>-2.7587863162007737</v>
      </c>
      <c r="D237" s="45">
        <f t="shared" si="10"/>
        <v>1.8955808315513467</v>
      </c>
    </row>
    <row r="238" spans="1:4">
      <c r="A238" s="44">
        <v>223</v>
      </c>
      <c r="B238" s="44">
        <f t="shared" si="12"/>
        <v>2.8023006470021103</v>
      </c>
      <c r="C238" s="45">
        <f t="shared" si="11"/>
        <v>-2.7759406899371246</v>
      </c>
      <c r="D238" s="45">
        <f t="shared" si="10"/>
        <v>1.8479327254866385</v>
      </c>
    </row>
    <row r="239" spans="1:4">
      <c r="A239" s="44">
        <v>224</v>
      </c>
      <c r="B239" s="44">
        <f t="shared" si="12"/>
        <v>2.8148670176164696</v>
      </c>
      <c r="C239" s="45">
        <f t="shared" si="11"/>
        <v>-2.7924949612350627</v>
      </c>
      <c r="D239" s="45">
        <f t="shared" si="10"/>
        <v>1.8000728189715365</v>
      </c>
    </row>
    <row r="240" spans="1:4">
      <c r="A240" s="44">
        <v>225</v>
      </c>
      <c r="B240" s="44">
        <f t="shared" si="12"/>
        <v>2.8274333882308289</v>
      </c>
      <c r="C240" s="45">
        <f t="shared" si="11"/>
        <v>-2.808446515983249</v>
      </c>
      <c r="D240" s="45">
        <f t="shared" si="10"/>
        <v>1.7520086696400892</v>
      </c>
    </row>
    <row r="241" spans="1:4">
      <c r="A241" s="44">
        <v>226</v>
      </c>
      <c r="B241" s="44">
        <f t="shared" si="12"/>
        <v>2.8399997588451882</v>
      </c>
      <c r="C241" s="45">
        <f t="shared" si="11"/>
        <v>-2.8237928352462704</v>
      </c>
      <c r="D241" s="45">
        <f t="shared" si="10"/>
        <v>1.7037478673786528</v>
      </c>
    </row>
    <row r="242" spans="1:4">
      <c r="A242" s="44">
        <v>227</v>
      </c>
      <c r="B242" s="44">
        <f t="shared" si="12"/>
        <v>2.8525661294595475</v>
      </c>
      <c r="C242" s="45">
        <f t="shared" si="11"/>
        <v>-2.8385314956624166</v>
      </c>
      <c r="D242" s="45">
        <f t="shared" si="10"/>
        <v>1.6552980331273615</v>
      </c>
    </row>
    <row r="243" spans="1:4">
      <c r="A243" s="44">
        <v>228</v>
      </c>
      <c r="B243" s="44">
        <f t="shared" si="12"/>
        <v>2.8651325000739067</v>
      </c>
      <c r="C243" s="45">
        <f t="shared" si="11"/>
        <v>-2.8526601698263514</v>
      </c>
      <c r="D243" s="45">
        <f t="shared" si="10"/>
        <v>1.6066668176766923</v>
      </c>
    </row>
    <row r="244" spans="1:4">
      <c r="A244" s="44">
        <v>229</v>
      </c>
      <c r="B244" s="44">
        <f t="shared" si="12"/>
        <v>2.877698870688266</v>
      </c>
      <c r="C244" s="45">
        <f t="shared" si="11"/>
        <v>-2.8661766266566397</v>
      </c>
      <c r="D244" s="45">
        <f t="shared" si="10"/>
        <v>1.5578619004593155</v>
      </c>
    </row>
    <row r="245" spans="1:4">
      <c r="A245" s="44">
        <v>230</v>
      </c>
      <c r="B245" s="44">
        <f t="shared" si="12"/>
        <v>2.8902652413026253</v>
      </c>
      <c r="C245" s="45">
        <f t="shared" si="11"/>
        <v>-2.8790787317480602</v>
      </c>
      <c r="D245" s="45">
        <f t="shared" si="10"/>
        <v>1.508890988337424</v>
      </c>
    </row>
    <row r="246" spans="1:4">
      <c r="A246" s="44">
        <v>231</v>
      </c>
      <c r="B246" s="44">
        <f t="shared" si="12"/>
        <v>2.9028316119169846</v>
      </c>
      <c r="C246" s="45">
        <f t="shared" si="11"/>
        <v>-2.8913644477086526</v>
      </c>
      <c r="D246" s="45">
        <f t="shared" si="10"/>
        <v>1.4597618143857309</v>
      </c>
    </row>
    <row r="247" spans="1:4">
      <c r="A247" s="44">
        <v>232</v>
      </c>
      <c r="B247" s="44">
        <f t="shared" si="12"/>
        <v>2.9153979825313439</v>
      </c>
      <c r="C247" s="45">
        <f t="shared" si="11"/>
        <v>-2.9030318344814461</v>
      </c>
      <c r="D247" s="45">
        <f t="shared" si="10"/>
        <v>1.4104821366703268</v>
      </c>
    </row>
    <row r="248" spans="1:4">
      <c r="A248" s="44">
        <v>233</v>
      </c>
      <c r="B248" s="44">
        <f t="shared" si="12"/>
        <v>2.9279643531457031</v>
      </c>
      <c r="C248" s="45">
        <f t="shared" si="11"/>
        <v>-2.9140790496508178</v>
      </c>
      <c r="D248" s="45">
        <f t="shared" si="10"/>
        <v>1.3610597370235911</v>
      </c>
    </row>
    <row r="249" spans="1:4">
      <c r="A249" s="44">
        <v>234</v>
      </c>
      <c r="B249" s="44">
        <f t="shared" si="12"/>
        <v>2.9405307237600624</v>
      </c>
      <c r="C249" s="45">
        <f t="shared" si="11"/>
        <v>-2.9245043487334277</v>
      </c>
      <c r="D249" s="45">
        <f t="shared" si="10"/>
        <v>1.3115024198153504</v>
      </c>
    </row>
    <row r="250" spans="1:4">
      <c r="A250" s="44">
        <v>235</v>
      </c>
      <c r="B250" s="44">
        <f t="shared" si="12"/>
        <v>2.9530970943744217</v>
      </c>
      <c r="C250" s="45">
        <f t="shared" si="11"/>
        <v>-2.9343060854536978</v>
      </c>
      <c r="D250" s="45">
        <f t="shared" si="10"/>
        <v>1.2618180107204786</v>
      </c>
    </row>
    <row r="251" spans="1:4">
      <c r="A251" s="44">
        <v>236</v>
      </c>
      <c r="B251" s="44">
        <f t="shared" si="12"/>
        <v>2.965663464988781</v>
      </c>
      <c r="C251" s="45">
        <f t="shared" si="11"/>
        <v>-2.9434827120037736</v>
      </c>
      <c r="D251" s="45">
        <f t="shared" si="10"/>
        <v>1.2120143554831317</v>
      </c>
    </row>
    <row r="252" spans="1:4">
      <c r="A252" s="44">
        <v>237</v>
      </c>
      <c r="B252" s="44">
        <f t="shared" si="12"/>
        <v>2.9782298356031403</v>
      </c>
      <c r="C252" s="45">
        <f t="shared" si="11"/>
        <v>-2.9520327792879453</v>
      </c>
      <c r="D252" s="45">
        <f t="shared" si="10"/>
        <v>1.1620993186778144</v>
      </c>
    </row>
    <row r="253" spans="1:4">
      <c r="A253" s="44">
        <v>238</v>
      </c>
      <c r="B253" s="44">
        <f t="shared" si="12"/>
        <v>2.9907962062174995</v>
      </c>
      <c r="C253" s="45">
        <f t="shared" si="11"/>
        <v>-2.9599549371514726</v>
      </c>
      <c r="D253" s="45">
        <f t="shared" si="10"/>
        <v>1.1120807824674712</v>
      </c>
    </row>
    <row r="254" spans="1:4">
      <c r="A254" s="44">
        <v>239</v>
      </c>
      <c r="B254" s="44">
        <f t="shared" si="12"/>
        <v>3.0033625768318588</v>
      </c>
      <c r="C254" s="45">
        <f t="shared" si="11"/>
        <v>-2.9672479345937912</v>
      </c>
      <c r="D254" s="45">
        <f t="shared" si="10"/>
        <v>1.0619666453588033</v>
      </c>
    </row>
    <row r="255" spans="1:4">
      <c r="A255" s="44">
        <v>240</v>
      </c>
      <c r="B255" s="44">
        <f t="shared" si="12"/>
        <v>3.0159289474462181</v>
      </c>
      <c r="C255" s="45">
        <f t="shared" si="11"/>
        <v>-2.9739106199660634</v>
      </c>
      <c r="D255" s="45">
        <f t="shared" si="10"/>
        <v>1.0117648209550012</v>
      </c>
    </row>
    <row r="256" spans="1:4">
      <c r="A256" s="44">
        <v>241</v>
      </c>
      <c r="B256" s="44">
        <f t="shared" si="12"/>
        <v>3.0284953180605774</v>
      </c>
      <c r="C256" s="45">
        <f t="shared" si="11"/>
        <v>-2.9799419411530321</v>
      </c>
      <c r="D256" s="45">
        <f t="shared" si="10"/>
        <v>0.96148323670609659</v>
      </c>
    </row>
    <row r="257" spans="1:4">
      <c r="A257" s="44">
        <v>242</v>
      </c>
      <c r="B257" s="44">
        <f t="shared" si="12"/>
        <v>3.0410616886749366</v>
      </c>
      <c r="C257" s="45">
        <f t="shared" si="11"/>
        <v>-2.9853409457391651</v>
      </c>
      <c r="D257" s="45">
        <f t="shared" si="10"/>
        <v>0.9111298326571251</v>
      </c>
    </row>
    <row r="258" spans="1:4">
      <c r="A258" s="44">
        <v>243</v>
      </c>
      <c r="B258" s="44">
        <f t="shared" si="12"/>
        <v>3.0536280592892959</v>
      </c>
      <c r="C258" s="45">
        <f t="shared" si="11"/>
        <v>-2.9901067811590503</v>
      </c>
      <c r="D258" s="45">
        <f t="shared" si="10"/>
        <v>0.86071256019430109</v>
      </c>
    </row>
    <row r="259" spans="1:4">
      <c r="A259" s="44">
        <v>244</v>
      </c>
      <c r="B259" s="44">
        <f t="shared" si="12"/>
        <v>3.0661944299036552</v>
      </c>
      <c r="C259" s="45">
        <f t="shared" si="11"/>
        <v>-2.9942386948320268</v>
      </c>
      <c r="D259" s="45">
        <f t="shared" si="10"/>
        <v>0.81023938078940205</v>
      </c>
    </row>
    <row r="260" spans="1:4">
      <c r="A260" s="44">
        <v>245</v>
      </c>
      <c r="B260" s="44">
        <f t="shared" si="12"/>
        <v>3.0787608005180145</v>
      </c>
      <c r="C260" s="45">
        <f t="shared" si="11"/>
        <v>-2.9977360342810284</v>
      </c>
      <c r="D260" s="45">
        <f t="shared" si="10"/>
        <v>0.75971826474255977</v>
      </c>
    </row>
    <row r="261" spans="1:4">
      <c r="A261" s="44">
        <v>246</v>
      </c>
      <c r="B261" s="44">
        <f t="shared" si="12"/>
        <v>3.0913271711323738</v>
      </c>
      <c r="C261" s="45">
        <f t="shared" si="11"/>
        <v>-3.0005982472356134</v>
      </c>
      <c r="D261" s="45">
        <f t="shared" si="10"/>
        <v>0.70915718992365706</v>
      </c>
    </row>
    <row r="262" spans="1:4">
      <c r="A262" s="44">
        <v>247</v>
      </c>
      <c r="B262" s="44">
        <f t="shared" si="12"/>
        <v>3.103893541746733</v>
      </c>
      <c r="C262" s="45">
        <f t="shared" si="11"/>
        <v>-3.0028248817191763</v>
      </c>
      <c r="D262" s="45">
        <f t="shared" si="10"/>
        <v>0.65856414051253076</v>
      </c>
    </row>
    <row r="263" spans="1:4">
      <c r="A263" s="44">
        <v>248</v>
      </c>
      <c r="B263" s="44">
        <f t="shared" si="12"/>
        <v>3.1164599123610923</v>
      </c>
      <c r="C263" s="45">
        <f t="shared" si="11"/>
        <v>-3.0044155861203192</v>
      </c>
      <c r="D263" s="45">
        <f t="shared" si="10"/>
        <v>0.60794710573817601</v>
      </c>
    </row>
    <row r="264" spans="1:4">
      <c r="A264" s="44">
        <v>249</v>
      </c>
      <c r="B264" s="44">
        <f t="shared" si="12"/>
        <v>3.1290262829754516</v>
      </c>
      <c r="C264" s="45">
        <f t="shared" si="11"/>
        <v>-3.0053701092483793</v>
      </c>
      <c r="D264" s="45">
        <f t="shared" si="10"/>
        <v>0.55731407861715487</v>
      </c>
    </row>
    <row r="265" spans="1:4">
      <c r="A265" s="44">
        <v>250</v>
      </c>
      <c r="B265" s="44">
        <f t="shared" si="12"/>
        <v>3.1415926535898109</v>
      </c>
      <c r="C265" s="45">
        <f t="shared" si="11"/>
        <v>-3.0056883003730874</v>
      </c>
      <c r="D265" s="45">
        <f t="shared" si="10"/>
        <v>0.50667305469140655</v>
      </c>
    </row>
    <row r="266" spans="1:4">
      <c r="A266" s="44">
        <v>251</v>
      </c>
      <c r="B266" s="44">
        <f t="shared" si="12"/>
        <v>3.1541590242041702</v>
      </c>
      <c r="C266" s="45">
        <f t="shared" si="11"/>
        <v>-3.0053701092483776</v>
      </c>
      <c r="D266" s="45">
        <f t="shared" si="10"/>
        <v>0.45603203076565818</v>
      </c>
    </row>
    <row r="267" spans="1:4">
      <c r="A267" s="44">
        <v>252</v>
      </c>
      <c r="B267" s="44">
        <f t="shared" si="12"/>
        <v>3.1667253948185294</v>
      </c>
      <c r="C267" s="45">
        <f t="shared" si="11"/>
        <v>-3.0044155861203157</v>
      </c>
      <c r="D267" s="45">
        <f t="shared" si="10"/>
        <v>0.4053990036446371</v>
      </c>
    </row>
    <row r="268" spans="1:4">
      <c r="A268" s="44">
        <v>253</v>
      </c>
      <c r="B268" s="44">
        <f t="shared" si="12"/>
        <v>3.1792917654328887</v>
      </c>
      <c r="C268" s="45">
        <f t="shared" si="11"/>
        <v>-3.0028248817191709</v>
      </c>
      <c r="D268" s="45">
        <f t="shared" si="10"/>
        <v>0.35478196887028235</v>
      </c>
    </row>
    <row r="269" spans="1:4">
      <c r="A269" s="44">
        <v>254</v>
      </c>
      <c r="B269" s="44">
        <f t="shared" si="12"/>
        <v>3.191858136047248</v>
      </c>
      <c r="C269" s="45">
        <f t="shared" si="11"/>
        <v>-3.0005982472356063</v>
      </c>
      <c r="D269" s="45">
        <f t="shared" si="10"/>
        <v>0.30418891945915616</v>
      </c>
    </row>
    <row r="270" spans="1:4">
      <c r="A270" s="44">
        <v>255</v>
      </c>
      <c r="B270" s="44">
        <f t="shared" si="12"/>
        <v>3.2044245066616073</v>
      </c>
      <c r="C270" s="45">
        <f t="shared" si="11"/>
        <v>-2.9977360342810195</v>
      </c>
      <c r="D270" s="45">
        <f t="shared" si="10"/>
        <v>0.25362784464025362</v>
      </c>
    </row>
    <row r="271" spans="1:4">
      <c r="A271" s="44">
        <v>256</v>
      </c>
      <c r="B271" s="44">
        <f t="shared" si="12"/>
        <v>3.2169908772759666</v>
      </c>
      <c r="C271" s="45">
        <f t="shared" si="11"/>
        <v>-2.9942386948320161</v>
      </c>
      <c r="D271" s="45">
        <f t="shared" ref="D271:D334" si="13">$C$3+$C$4*SIN(B271)</f>
        <v>0.20310672859341139</v>
      </c>
    </row>
    <row r="272" spans="1:4">
      <c r="A272" s="44">
        <v>257</v>
      </c>
      <c r="B272" s="44">
        <f t="shared" si="12"/>
        <v>3.2295572478903258</v>
      </c>
      <c r="C272" s="45">
        <f t="shared" ref="C272:C335" si="14">$C$2+$C$4*COS(B272)</f>
        <v>-2.9901067811590369</v>
      </c>
      <c r="D272" s="45">
        <f t="shared" si="13"/>
        <v>0.15263354918851252</v>
      </c>
    </row>
    <row r="273" spans="1:4">
      <c r="A273" s="44">
        <v>258</v>
      </c>
      <c r="B273" s="44">
        <f t="shared" ref="B273:B336" si="15">B272+$C$12</f>
        <v>3.2421236185046851</v>
      </c>
      <c r="C273" s="45">
        <f t="shared" si="14"/>
        <v>-2.9853409457391509</v>
      </c>
      <c r="D273" s="45">
        <f t="shared" si="13"/>
        <v>0.10221627672568867</v>
      </c>
    </row>
    <row r="274" spans="1:4">
      <c r="A274" s="44">
        <v>259</v>
      </c>
      <c r="B274" s="44">
        <f t="shared" si="15"/>
        <v>3.2546899891190444</v>
      </c>
      <c r="C274" s="45">
        <f t="shared" si="14"/>
        <v>-2.9799419411530161</v>
      </c>
      <c r="D274" s="45">
        <f t="shared" si="13"/>
        <v>5.1862872676717353E-2</v>
      </c>
    </row>
    <row r="275" spans="1:4">
      <c r="A275" s="44">
        <v>260</v>
      </c>
      <c r="B275" s="44">
        <f t="shared" si="15"/>
        <v>3.2672563597334037</v>
      </c>
      <c r="C275" s="45">
        <f t="shared" si="14"/>
        <v>-2.9739106199660457</v>
      </c>
      <c r="D275" s="45">
        <f t="shared" si="13"/>
        <v>1.5812884278130213E-3</v>
      </c>
    </row>
    <row r="276" spans="1:4">
      <c r="A276" s="44">
        <v>261</v>
      </c>
      <c r="B276" s="44">
        <f t="shared" si="15"/>
        <v>3.2798227303477629</v>
      </c>
      <c r="C276" s="45">
        <f t="shared" si="14"/>
        <v>-2.9672479345937717</v>
      </c>
      <c r="D276" s="45">
        <f t="shared" si="13"/>
        <v>-4.8620535975988699E-2</v>
      </c>
    </row>
    <row r="277" spans="1:4">
      <c r="A277" s="44">
        <v>262</v>
      </c>
      <c r="B277" s="44">
        <f t="shared" si="15"/>
        <v>3.2923891009621222</v>
      </c>
      <c r="C277" s="45">
        <f t="shared" si="14"/>
        <v>-2.9599549371514504</v>
      </c>
      <c r="D277" s="45">
        <f t="shared" si="13"/>
        <v>-9.8734673084656444E-2</v>
      </c>
    </row>
    <row r="278" spans="1:4">
      <c r="A278" s="44">
        <v>263</v>
      </c>
      <c r="B278" s="44">
        <f t="shared" si="15"/>
        <v>3.3049554715764815</v>
      </c>
      <c r="C278" s="45">
        <f t="shared" si="14"/>
        <v>-2.9520327792879222</v>
      </c>
      <c r="D278" s="45">
        <f t="shared" si="13"/>
        <v>-0.14875320929499947</v>
      </c>
    </row>
    <row r="279" spans="1:4">
      <c r="A279" s="44">
        <v>264</v>
      </c>
      <c r="B279" s="44">
        <f t="shared" si="15"/>
        <v>3.3175218421908408</v>
      </c>
      <c r="C279" s="45">
        <f t="shared" si="14"/>
        <v>-2.9434827120037488</v>
      </c>
      <c r="D279" s="45">
        <f t="shared" si="13"/>
        <v>-0.19866824610031675</v>
      </c>
    </row>
    <row r="280" spans="1:4">
      <c r="A280" s="44">
        <v>265</v>
      </c>
      <c r="B280" s="44">
        <f t="shared" si="15"/>
        <v>3.3300882128052001</v>
      </c>
      <c r="C280" s="45">
        <f t="shared" si="14"/>
        <v>-2.9343060854536711</v>
      </c>
      <c r="D280" s="45">
        <f t="shared" si="13"/>
        <v>-0.24847190133766317</v>
      </c>
    </row>
    <row r="281" spans="1:4">
      <c r="A281" s="44">
        <v>266</v>
      </c>
      <c r="B281" s="44">
        <f t="shared" si="15"/>
        <v>3.3426545834195593</v>
      </c>
      <c r="C281" s="45">
        <f t="shared" si="14"/>
        <v>-2.9245043487333993</v>
      </c>
      <c r="D281" s="45">
        <f t="shared" si="13"/>
        <v>-0.29815631043253443</v>
      </c>
    </row>
    <row r="282" spans="1:4">
      <c r="A282" s="44">
        <v>267</v>
      </c>
      <c r="B282" s="44">
        <f t="shared" si="15"/>
        <v>3.3552209540339186</v>
      </c>
      <c r="C282" s="45">
        <f t="shared" si="14"/>
        <v>-2.9140790496507876</v>
      </c>
      <c r="D282" s="45">
        <f t="shared" si="13"/>
        <v>-0.34771362764077474</v>
      </c>
    </row>
    <row r="283" spans="1:4">
      <c r="A283" s="44">
        <v>268</v>
      </c>
      <c r="B283" s="44">
        <f t="shared" si="15"/>
        <v>3.3677873246482779</v>
      </c>
      <c r="C283" s="45">
        <f t="shared" si="14"/>
        <v>-2.9030318344814141</v>
      </c>
      <c r="D283" s="45">
        <f t="shared" si="13"/>
        <v>-0.39713602728751018</v>
      </c>
    </row>
    <row r="284" spans="1:4">
      <c r="A284" s="44">
        <v>269</v>
      </c>
      <c r="B284" s="44">
        <f t="shared" si="15"/>
        <v>3.3803536952626372</v>
      </c>
      <c r="C284" s="45">
        <f t="shared" si="14"/>
        <v>-2.8913644477086189</v>
      </c>
      <c r="D284" s="45">
        <f t="shared" si="13"/>
        <v>-0.44641570500291383</v>
      </c>
    </row>
    <row r="285" spans="1:4">
      <c r="A285" s="44">
        <v>270</v>
      </c>
      <c r="B285" s="44">
        <f t="shared" si="15"/>
        <v>3.3929200658769965</v>
      </c>
      <c r="C285" s="45">
        <f t="shared" si="14"/>
        <v>-2.8790787317480246</v>
      </c>
      <c r="D285" s="45">
        <f t="shared" si="13"/>
        <v>-0.4955448789546063</v>
      </c>
    </row>
    <row r="286" spans="1:4">
      <c r="A286" s="44">
        <v>271</v>
      </c>
      <c r="B286" s="44">
        <f t="shared" si="15"/>
        <v>3.4054864364913557</v>
      </c>
      <c r="C286" s="45">
        <f t="shared" si="14"/>
        <v>-2.8661766266566024</v>
      </c>
      <c r="D286" s="45">
        <f t="shared" si="13"/>
        <v>-0.54451579107649717</v>
      </c>
    </row>
    <row r="287" spans="1:4">
      <c r="A287" s="44">
        <v>272</v>
      </c>
      <c r="B287" s="44">
        <f t="shared" si="15"/>
        <v>3.418052807105715</v>
      </c>
      <c r="C287" s="45">
        <f t="shared" si="14"/>
        <v>-2.8526601698263132</v>
      </c>
      <c r="D287" s="45">
        <f t="shared" si="13"/>
        <v>-0.59332070829387373</v>
      </c>
    </row>
    <row r="288" spans="1:4">
      <c r="A288" s="44">
        <v>273</v>
      </c>
      <c r="B288" s="44">
        <f t="shared" si="15"/>
        <v>3.4306191777200743</v>
      </c>
      <c r="C288" s="45">
        <f t="shared" si="14"/>
        <v>-2.8385314956623766</v>
      </c>
      <c r="D288" s="45">
        <f t="shared" si="13"/>
        <v>-0.64195192374454269</v>
      </c>
    </row>
    <row r="289" spans="1:4">
      <c r="A289" s="44">
        <v>274</v>
      </c>
      <c r="B289" s="44">
        <f t="shared" si="15"/>
        <v>3.4431855483344336</v>
      </c>
      <c r="C289" s="45">
        <f t="shared" si="14"/>
        <v>-2.8237928352462287</v>
      </c>
      <c r="D289" s="45">
        <f t="shared" si="13"/>
        <v>-0.69040175799583337</v>
      </c>
    </row>
    <row r="290" spans="1:4">
      <c r="A290" s="44">
        <v>275</v>
      </c>
      <c r="B290" s="44">
        <f t="shared" si="15"/>
        <v>3.4557519189487929</v>
      </c>
      <c r="C290" s="45">
        <f t="shared" si="14"/>
        <v>-2.8084465159832046</v>
      </c>
      <c r="D290" s="45">
        <f t="shared" si="13"/>
        <v>-0.73866256025726906</v>
      </c>
    </row>
    <row r="291" spans="1:4">
      <c r="A291" s="44">
        <v>276</v>
      </c>
      <c r="B291" s="44">
        <f t="shared" si="15"/>
        <v>3.4683182895631521</v>
      </c>
      <c r="C291" s="45">
        <f t="shared" si="14"/>
        <v>-2.7924949612350174</v>
      </c>
      <c r="D291" s="45">
        <f t="shared" si="13"/>
        <v>-0.78672670958871616</v>
      </c>
    </row>
    <row r="292" spans="1:4">
      <c r="A292" s="44">
        <v>277</v>
      </c>
      <c r="B292" s="44">
        <f t="shared" si="15"/>
        <v>3.4808846601775114</v>
      </c>
      <c r="C292" s="45">
        <f t="shared" si="14"/>
        <v>-2.7759406899370767</v>
      </c>
      <c r="D292" s="45">
        <f t="shared" si="13"/>
        <v>-0.83458661610381768</v>
      </c>
    </row>
    <row r="293" spans="1:4">
      <c r="A293" s="44">
        <v>278</v>
      </c>
      <c r="B293" s="44">
        <f t="shared" si="15"/>
        <v>3.4934510307918707</v>
      </c>
      <c r="C293" s="45">
        <f t="shared" si="14"/>
        <v>-2.7587863162007249</v>
      </c>
      <c r="D293" s="45">
        <f t="shared" si="13"/>
        <v>-0.88223472216852505</v>
      </c>
    </row>
    <row r="294" spans="1:4">
      <c r="A294" s="44">
        <v>279</v>
      </c>
      <c r="B294" s="44">
        <f t="shared" si="15"/>
        <v>3.50601740140623</v>
      </c>
      <c r="C294" s="45">
        <f t="shared" si="14"/>
        <v>-2.7410345489004344</v>
      </c>
      <c r="D294" s="45">
        <f t="shared" si="13"/>
        <v>-0.92966350359453653</v>
      </c>
    </row>
    <row r="295" spans="1:4">
      <c r="A295" s="44">
        <v>280</v>
      </c>
      <c r="B295" s="44">
        <f t="shared" si="15"/>
        <v>3.5185837720205893</v>
      </c>
      <c r="C295" s="45">
        <f t="shared" si="14"/>
        <v>-2.7226881912460454</v>
      </c>
      <c r="D295" s="45">
        <f t="shared" si="13"/>
        <v>-0.97686547082745323</v>
      </c>
    </row>
    <row r="296" spans="1:4">
      <c r="A296" s="44">
        <v>281</v>
      </c>
      <c r="B296" s="44">
        <f t="shared" si="15"/>
        <v>3.5311501426349485</v>
      </c>
      <c r="C296" s="45">
        <f t="shared" si="14"/>
        <v>-2.7037501403401114</v>
      </c>
      <c r="D296" s="45">
        <f t="shared" si="13"/>
        <v>-1.0238331701294663</v>
      </c>
    </row>
    <row r="297" spans="1:4">
      <c r="A297" s="44">
        <v>282</v>
      </c>
      <c r="B297" s="44">
        <f t="shared" si="15"/>
        <v>3.5437165132493078</v>
      </c>
      <c r="C297" s="45">
        <f t="shared" si="14"/>
        <v>-2.6842233867204062</v>
      </c>
      <c r="D297" s="45">
        <f t="shared" si="13"/>
        <v>-1.0705591847563891</v>
      </c>
    </row>
    <row r="298" spans="1:4">
      <c r="A298" s="44">
        <v>283</v>
      </c>
      <c r="B298" s="44">
        <f t="shared" si="15"/>
        <v>3.5562828838636671</v>
      </c>
      <c r="C298" s="45">
        <f t="shared" si="14"/>
        <v>-2.6641110138876885</v>
      </c>
      <c r="D298" s="45">
        <f t="shared" si="13"/>
        <v>-1.1170361361288466</v>
      </c>
    </row>
    <row r="299" spans="1:4">
      <c r="A299" s="44">
        <v>284</v>
      </c>
      <c r="B299" s="44">
        <f t="shared" si="15"/>
        <v>3.5688492544780264</v>
      </c>
      <c r="C299" s="45">
        <f t="shared" si="14"/>
        <v>-2.6434161978187776</v>
      </c>
      <c r="D299" s="45">
        <f t="shared" si="13"/>
        <v>-1.1632566849974397</v>
      </c>
    </row>
    <row r="300" spans="1:4">
      <c r="A300" s="44">
        <v>285</v>
      </c>
      <c r="B300" s="44">
        <f t="shared" si="15"/>
        <v>3.5814156250923856</v>
      </c>
      <c r="C300" s="45">
        <f t="shared" si="14"/>
        <v>-2.6221422064650328</v>
      </c>
      <c r="D300" s="45">
        <f t="shared" si="13"/>
        <v>-1.2092135326016962</v>
      </c>
    </row>
    <row r="301" spans="1:4">
      <c r="A301" s="44">
        <v>286</v>
      </c>
      <c r="B301" s="44">
        <f t="shared" si="15"/>
        <v>3.5939819957067449</v>
      </c>
      <c r="C301" s="45">
        <f t="shared" si="14"/>
        <v>-2.600292399236305</v>
      </c>
      <c r="D301" s="45">
        <f t="shared" si="13"/>
        <v>-1.2548994218226306</v>
      </c>
    </row>
    <row r="302" spans="1:4">
      <c r="A302" s="44">
        <v>287</v>
      </c>
      <c r="B302" s="44">
        <f t="shared" si="15"/>
        <v>3.6065483663211042</v>
      </c>
      <c r="C302" s="45">
        <f t="shared" si="14"/>
        <v>-2.5778702264704476</v>
      </c>
      <c r="D302" s="45">
        <f t="shared" si="13"/>
        <v>-1.3003071383287281</v>
      </c>
    </row>
    <row r="303" spans="1:4">
      <c r="A303" s="44">
        <v>288</v>
      </c>
      <c r="B303" s="44">
        <f t="shared" si="15"/>
        <v>3.6191147369354635</v>
      </c>
      <c r="C303" s="45">
        <f t="shared" si="14"/>
        <v>-2.5548792288884652</v>
      </c>
      <c r="D303" s="45">
        <f t="shared" si="13"/>
        <v>-1.3454295117151682</v>
      </c>
    </row>
    <row r="304" spans="1:4">
      <c r="A304" s="44">
        <v>289</v>
      </c>
      <c r="B304" s="44">
        <f t="shared" si="15"/>
        <v>3.6316811075498228</v>
      </c>
      <c r="C304" s="45">
        <f t="shared" si="14"/>
        <v>-2.5313230370353956</v>
      </c>
      <c r="D304" s="45">
        <f t="shared" si="13"/>
        <v>-1.3902594166361184</v>
      </c>
    </row>
    <row r="305" spans="1:4">
      <c r="A305" s="44">
        <v>290</v>
      </c>
      <c r="B305" s="44">
        <f t="shared" si="15"/>
        <v>3.644247478164182</v>
      </c>
      <c r="C305" s="45">
        <f t="shared" si="14"/>
        <v>-2.5072053707070063</v>
      </c>
      <c r="D305" s="45">
        <f t="shared" si="13"/>
        <v>-1.4347897739299076</v>
      </c>
    </row>
    <row r="306" spans="1:4">
      <c r="A306" s="44">
        <v>291</v>
      </c>
      <c r="B306" s="44">
        <f t="shared" si="15"/>
        <v>3.6568138487785413</v>
      </c>
      <c r="C306" s="45">
        <f t="shared" si="14"/>
        <v>-2.4825300383623894</v>
      </c>
      <c r="D306" s="45">
        <f t="shared" si="13"/>
        <v>-1.4790135517369065</v>
      </c>
    </row>
    <row r="307" spans="1:4">
      <c r="A307" s="44">
        <v>292</v>
      </c>
      <c r="B307" s="44">
        <f t="shared" si="15"/>
        <v>3.6693802193929006</v>
      </c>
      <c r="C307" s="45">
        <f t="shared" si="14"/>
        <v>-2.4573009365225689</v>
      </c>
      <c r="D307" s="45">
        <f t="shared" si="13"/>
        <v>-1.5229237666099404</v>
      </c>
    </row>
    <row r="308" spans="1:4">
      <c r="A308" s="44">
        <v>293</v>
      </c>
      <c r="B308" s="44">
        <f t="shared" si="15"/>
        <v>3.6819465900072599</v>
      </c>
      <c r="C308" s="45">
        <f t="shared" si="14"/>
        <v>-2.4315220491551903</v>
      </c>
      <c r="D308" s="45">
        <f t="shared" si="13"/>
        <v>-1.5665134846170585</v>
      </c>
    </row>
    <row r="309" spans="1:4">
      <c r="A309" s="44">
        <v>294</v>
      </c>
      <c r="B309" s="44">
        <f t="shared" si="15"/>
        <v>3.6945129606216192</v>
      </c>
      <c r="C309" s="45">
        <f t="shared" si="14"/>
        <v>-2.4051974470454072</v>
      </c>
      <c r="D309" s="45">
        <f t="shared" si="13"/>
        <v>-1.6097758224364789</v>
      </c>
    </row>
    <row r="310" spans="1:4">
      <c r="A310" s="44">
        <v>295</v>
      </c>
      <c r="B310" s="44">
        <f t="shared" si="15"/>
        <v>3.7070793312359784</v>
      </c>
      <c r="C310" s="45">
        <f t="shared" si="14"/>
        <v>-2.3783312871530571</v>
      </c>
      <c r="D310" s="45">
        <f t="shared" si="13"/>
        <v>-1.6527039484435466</v>
      </c>
    </row>
    <row r="311" spans="1:4">
      <c r="A311" s="44">
        <v>296</v>
      </c>
      <c r="B311" s="44">
        <f t="shared" si="15"/>
        <v>3.7196457018503377</v>
      </c>
      <c r="C311" s="45">
        <f t="shared" si="14"/>
        <v>-2.3509278119562289</v>
      </c>
      <c r="D311" s="45">
        <f t="shared" si="13"/>
        <v>-1.6952910837895279</v>
      </c>
    </row>
    <row r="312" spans="1:4">
      <c r="A312" s="44">
        <v>297</v>
      </c>
      <c r="B312" s="44">
        <f t="shared" si="15"/>
        <v>3.732212072464697</v>
      </c>
      <c r="C312" s="45">
        <f t="shared" si="14"/>
        <v>-2.3229913487813274</v>
      </c>
      <c r="D312" s="45">
        <f t="shared" si="13"/>
        <v>-1.7375305034720641</v>
      </c>
    </row>
    <row r="313" spans="1:4">
      <c r="A313" s="44">
        <v>298</v>
      </c>
      <c r="B313" s="44">
        <f t="shared" si="15"/>
        <v>3.7447784430790563</v>
      </c>
      <c r="C313" s="45">
        <f t="shared" si="14"/>
        <v>-2.2945263091197381</v>
      </c>
      <c r="D313" s="45">
        <f t="shared" si="13"/>
        <v>-1.7794155373971332</v>
      </c>
    </row>
    <row r="314" spans="1:4">
      <c r="A314" s="44">
        <v>299</v>
      </c>
      <c r="B314" s="44">
        <f t="shared" si="15"/>
        <v>3.7573448136934156</v>
      </c>
      <c r="C314" s="45">
        <f t="shared" si="14"/>
        <v>-2.2655371879312005</v>
      </c>
      <c r="D314" s="45">
        <f t="shared" si="13"/>
        <v>-1.8209395714323326</v>
      </c>
    </row>
    <row r="315" spans="1:4">
      <c r="A315" s="44">
        <v>300</v>
      </c>
      <c r="B315" s="44">
        <f t="shared" si="15"/>
        <v>3.7699111843077748</v>
      </c>
      <c r="C315" s="45">
        <f t="shared" si="14"/>
        <v>-2.2360285629340035</v>
      </c>
      <c r="D315" s="45">
        <f t="shared" si="13"/>
        <v>-1.8620960484513249</v>
      </c>
    </row>
    <row r="316" spans="1:4">
      <c r="A316" s="44">
        <v>301</v>
      </c>
      <c r="B316" s="44">
        <f t="shared" si="15"/>
        <v>3.7824775549221341</v>
      </c>
      <c r="C316" s="45">
        <f t="shared" si="14"/>
        <v>-2.2060050938821085</v>
      </c>
      <c r="D316" s="45">
        <f t="shared" si="13"/>
        <v>-1.9028784693692886</v>
      </c>
    </row>
    <row r="317" spans="1:4">
      <c r="A317" s="44">
        <v>302</v>
      </c>
      <c r="B317" s="44">
        <f t="shared" si="15"/>
        <v>3.7950439255364934</v>
      </c>
      <c r="C317" s="45">
        <f t="shared" si="14"/>
        <v>-2.1754715218293219</v>
      </c>
      <c r="D317" s="45">
        <f t="shared" si="13"/>
        <v>-1.9432803941691956</v>
      </c>
    </row>
    <row r="318" spans="1:4">
      <c r="A318" s="44">
        <v>303</v>
      </c>
      <c r="B318" s="44">
        <f t="shared" si="15"/>
        <v>3.8076102961508527</v>
      </c>
      <c r="C318" s="45">
        <f t="shared" si="14"/>
        <v>-2.1444326683806274</v>
      </c>
      <c r="D318" s="45">
        <f t="shared" si="13"/>
        <v>-1.9832954429187661</v>
      </c>
    </row>
    <row r="319" spans="1:4">
      <c r="A319" s="44">
        <v>304</v>
      </c>
      <c r="B319" s="44">
        <f t="shared" si="15"/>
        <v>3.8201766667652119</v>
      </c>
      <c r="C319" s="45">
        <f t="shared" si="14"/>
        <v>-2.1128934349307977</v>
      </c>
      <c r="D319" s="45">
        <f t="shared" si="13"/>
        <v>-2.0229172967779334</v>
      </c>
    </row>
    <row r="320" spans="1:4">
      <c r="A320" s="44">
        <v>305</v>
      </c>
      <c r="B320" s="44">
        <f t="shared" si="15"/>
        <v>3.8327430373795712</v>
      </c>
      <c r="C320" s="45">
        <f t="shared" si="14"/>
        <v>-2.0808588018904093</v>
      </c>
      <c r="D320" s="45">
        <f t="shared" si="13"/>
        <v>-2.0621396989966621</v>
      </c>
    </row>
    <row r="321" spans="1:4">
      <c r="A321" s="44">
        <v>306</v>
      </c>
      <c r="B321" s="44">
        <f t="shared" si="15"/>
        <v>3.8453094079939305</v>
      </c>
      <c r="C321" s="45">
        <f t="shared" si="14"/>
        <v>-2.048333827899377</v>
      </c>
      <c r="D321" s="45">
        <f t="shared" si="13"/>
        <v>-2.1009564559029612</v>
      </c>
    </row>
    <row r="322" spans="1:4">
      <c r="A322" s="44">
        <v>307</v>
      </c>
      <c r="B322" s="44">
        <f t="shared" si="15"/>
        <v>3.8578757786082898</v>
      </c>
      <c r="C322" s="45">
        <f t="shared" si="14"/>
        <v>-2.0153236490281348</v>
      </c>
      <c r="D322" s="45">
        <f t="shared" si="13"/>
        <v>-2.1393614378809374</v>
      </c>
    </row>
    <row r="323" spans="1:4">
      <c r="A323" s="44">
        <v>308</v>
      </c>
      <c r="B323" s="44">
        <f t="shared" si="15"/>
        <v>3.8704421492226491</v>
      </c>
      <c r="C323" s="45">
        <f t="shared" si="14"/>
        <v>-1.9818334779665936</v>
      </c>
      <c r="D323" s="45">
        <f t="shared" si="13"/>
        <v>-2.1773485803387311</v>
      </c>
    </row>
    <row r="324" spans="1:4">
      <c r="A324" s="44">
        <v>309</v>
      </c>
      <c r="B324" s="44">
        <f t="shared" si="15"/>
        <v>3.8830085198370083</v>
      </c>
      <c r="C324" s="45">
        <f t="shared" si="14"/>
        <v>-1.9478686032009926</v>
      </c>
      <c r="D324" s="45">
        <f t="shared" si="13"/>
        <v>-2.2149118846661877</v>
      </c>
    </row>
    <row r="325" spans="1:4">
      <c r="A325" s="44">
        <v>310</v>
      </c>
      <c r="B325" s="44">
        <f t="shared" si="15"/>
        <v>3.8955748904513676</v>
      </c>
      <c r="C325" s="45">
        <f t="shared" si="14"/>
        <v>-1.9134343881787925</v>
      </c>
      <c r="D325" s="45">
        <f t="shared" si="13"/>
        <v>-2.2520454191821067</v>
      </c>
    </row>
    <row r="326" spans="1:4">
      <c r="A326" s="44">
        <v>311</v>
      </c>
      <c r="B326" s="44">
        <f t="shared" si="15"/>
        <v>3.9081412610657269</v>
      </c>
      <c r="C326" s="45">
        <f t="shared" si="14"/>
        <v>-1.8785362704617181</v>
      </c>
      <c r="D326" s="45">
        <f t="shared" si="13"/>
        <v>-2.2887433200709215</v>
      </c>
    </row>
    <row r="327" spans="1:4">
      <c r="A327" s="44">
        <v>312</v>
      </c>
      <c r="B327" s="44">
        <f t="shared" si="15"/>
        <v>3.9207076316800862</v>
      </c>
      <c r="C327" s="45">
        <f t="shared" si="14"/>
        <v>-1.8431797608671092</v>
      </c>
      <c r="D327" s="45">
        <f t="shared" si="13"/>
        <v>-2.3249997923086667</v>
      </c>
    </row>
    <row r="328" spans="1:4">
      <c r="A328" s="44">
        <v>313</v>
      </c>
      <c r="B328" s="44">
        <f t="shared" si="15"/>
        <v>3.9332740022944455</v>
      </c>
      <c r="C328" s="45">
        <f t="shared" si="14"/>
        <v>-1.8073704425976962</v>
      </c>
      <c r="D328" s="45">
        <f t="shared" si="13"/>
        <v>-2.3608091105780775</v>
      </c>
    </row>
    <row r="329" spans="1:4">
      <c r="A329" s="44">
        <v>314</v>
      </c>
      <c r="B329" s="44">
        <f t="shared" si="15"/>
        <v>3.9458403729088047</v>
      </c>
      <c r="C329" s="45">
        <f t="shared" si="14"/>
        <v>-1.7711139703599497</v>
      </c>
      <c r="D329" s="45">
        <f t="shared" si="13"/>
        <v>-2.3961656201726846</v>
      </c>
    </row>
    <row r="330" spans="1:4">
      <c r="A330" s="44">
        <v>315</v>
      </c>
      <c r="B330" s="44">
        <f t="shared" si="15"/>
        <v>3.958406743523164</v>
      </c>
      <c r="C330" s="45">
        <f t="shared" si="14"/>
        <v>-1.7344160694711326</v>
      </c>
      <c r="D330" s="45">
        <f t="shared" si="13"/>
        <v>-2.4310637378897573</v>
      </c>
    </row>
    <row r="331" spans="1:4">
      <c r="A331" s="44">
        <v>316</v>
      </c>
      <c r="B331" s="44">
        <f t="shared" si="15"/>
        <v>3.9709731141375233</v>
      </c>
      <c r="C331" s="45">
        <f t="shared" si="14"/>
        <v>-1.6972825349552123</v>
      </c>
      <c r="D331" s="45">
        <f t="shared" si="13"/>
        <v>-2.4654979529119561</v>
      </c>
    </row>
    <row r="332" spans="1:4">
      <c r="A332" s="44">
        <v>317</v>
      </c>
      <c r="B332" s="44">
        <f t="shared" si="15"/>
        <v>3.9835394847518826</v>
      </c>
      <c r="C332" s="45">
        <f t="shared" si="14"/>
        <v>-1.6597192306277539</v>
      </c>
      <c r="D332" s="45">
        <f t="shared" si="13"/>
        <v>-2.4994628276775548</v>
      </c>
    </row>
    <row r="333" spans="1:4">
      <c r="A333" s="44">
        <v>318</v>
      </c>
      <c r="B333" s="44">
        <f t="shared" si="15"/>
        <v>3.9961058553662419</v>
      </c>
      <c r="C333" s="45">
        <f t="shared" si="14"/>
        <v>-1.6217320881699584</v>
      </c>
      <c r="D333" s="45">
        <f t="shared" si="13"/>
        <v>-2.5329529987390944</v>
      </c>
    </row>
    <row r="334" spans="1:4">
      <c r="A334" s="44">
        <v>319</v>
      </c>
      <c r="B334" s="44">
        <f t="shared" si="15"/>
        <v>4.0086722259806011</v>
      </c>
      <c r="C334" s="45">
        <f t="shared" si="14"/>
        <v>-1.5833271061919809</v>
      </c>
      <c r="D334" s="45">
        <f t="shared" si="13"/>
        <v>-2.5659631776103349</v>
      </c>
    </row>
    <row r="335" spans="1:4">
      <c r="A335" s="44">
        <v>320</v>
      </c>
      <c r="B335" s="44">
        <f t="shared" si="15"/>
        <v>4.0212385965949604</v>
      </c>
      <c r="C335" s="45">
        <f t="shared" si="14"/>
        <v>-1.5445103492856804</v>
      </c>
      <c r="D335" s="45">
        <f t="shared" ref="D335:D398" si="16">$C$3+$C$4*SIN(B335)</f>
        <v>-2.5984881516013654</v>
      </c>
    </row>
    <row r="336" spans="1:4">
      <c r="A336" s="44">
        <v>321</v>
      </c>
      <c r="B336" s="44">
        <f t="shared" si="15"/>
        <v>4.0338049672093197</v>
      </c>
      <c r="C336" s="45">
        <f t="shared" ref="C336:C399" si="17">$C$2+$C$4*COS(B336)</f>
        <v>-1.50528794706695</v>
      </c>
      <c r="D336" s="45">
        <f t="shared" si="16"/>
        <v>-2.6305227846417516</v>
      </c>
    </row>
    <row r="337" spans="1:4">
      <c r="A337" s="44">
        <v>322</v>
      </c>
      <c r="B337" s="44">
        <f t="shared" ref="B337:B400" si="18">B336+$C$12</f>
        <v>4.046371337823679</v>
      </c>
      <c r="C337" s="45">
        <f t="shared" si="17"/>
        <v>-1.465666093207781</v>
      </c>
      <c r="D337" s="45">
        <f t="shared" si="16"/>
        <v>-2.6620620180915791</v>
      </c>
    </row>
    <row r="338" spans="1:4">
      <c r="A338" s="44">
        <v>323</v>
      </c>
      <c r="B338" s="44">
        <f t="shared" si="18"/>
        <v>4.0589377084380382</v>
      </c>
      <c r="C338" s="45">
        <f t="shared" si="17"/>
        <v>-1.4256510444582091</v>
      </c>
      <c r="D338" s="45">
        <f t="shared" si="16"/>
        <v>-2.6931008715402722</v>
      </c>
    </row>
    <row r="339" spans="1:4">
      <c r="A339" s="44">
        <v>324</v>
      </c>
      <c r="B339" s="44">
        <f t="shared" si="18"/>
        <v>4.0715040790523975</v>
      </c>
      <c r="C339" s="45">
        <f t="shared" si="17"/>
        <v>-1.3852491196583003</v>
      </c>
      <c r="D339" s="45">
        <f t="shared" si="16"/>
        <v>-2.7236344435930571</v>
      </c>
    </row>
    <row r="340" spans="1:4">
      <c r="A340" s="44">
        <v>325</v>
      </c>
      <c r="B340" s="44">
        <f t="shared" si="18"/>
        <v>4.0840704496667568</v>
      </c>
      <c r="C340" s="45">
        <f t="shared" si="17"/>
        <v>-1.3444666987403353</v>
      </c>
      <c r="D340" s="45">
        <f t="shared" si="16"/>
        <v>-2.7536579126449499</v>
      </c>
    </row>
    <row r="341" spans="1:4">
      <c r="A341" s="44">
        <v>326</v>
      </c>
      <c r="B341" s="44">
        <f t="shared" si="18"/>
        <v>4.0966368202811161</v>
      </c>
      <c r="C341" s="45">
        <f t="shared" si="17"/>
        <v>-1.3033102217213417</v>
      </c>
      <c r="D341" s="45">
        <f t="shared" si="16"/>
        <v>-2.7831665376421451</v>
      </c>
    </row>
    <row r="342" spans="1:4">
      <c r="A342" s="44">
        <v>327</v>
      </c>
      <c r="B342" s="44">
        <f t="shared" si="18"/>
        <v>4.1092031908954754</v>
      </c>
      <c r="C342" s="45">
        <f t="shared" si="17"/>
        <v>-1.2617861876861409</v>
      </c>
      <c r="D342" s="45">
        <f t="shared" si="16"/>
        <v>-2.8121556588306804</v>
      </c>
    </row>
    <row r="343" spans="1:4">
      <c r="A343" s="44">
        <v>328</v>
      </c>
      <c r="B343" s="44">
        <f t="shared" si="18"/>
        <v>4.1217695615098346</v>
      </c>
      <c r="C343" s="45">
        <f t="shared" si="17"/>
        <v>-1.2199011537610704</v>
      </c>
      <c r="D343" s="45">
        <f t="shared" si="16"/>
        <v>-2.8406206984922675</v>
      </c>
    </row>
    <row r="344" spans="1:4">
      <c r="A344" s="44">
        <v>329</v>
      </c>
      <c r="B344" s="44">
        <f t="shared" si="18"/>
        <v>4.1343359321241939</v>
      </c>
      <c r="C344" s="45">
        <f t="shared" si="17"/>
        <v>-1.1776617340785325</v>
      </c>
      <c r="D344" s="45">
        <f t="shared" si="16"/>
        <v>-2.8685571616671663</v>
      </c>
    </row>
    <row r="345" spans="1:4">
      <c r="A345" s="44">
        <v>330</v>
      </c>
      <c r="B345" s="44">
        <f t="shared" si="18"/>
        <v>4.1469023027385532</v>
      </c>
      <c r="C345" s="45">
        <f t="shared" si="17"/>
        <v>-1.1350745987325503</v>
      </c>
      <c r="D345" s="45">
        <f t="shared" si="16"/>
        <v>-2.8959606368639923</v>
      </c>
    </row>
    <row r="346" spans="1:4">
      <c r="A346" s="44">
        <v>331</v>
      </c>
      <c r="B346" s="44">
        <f t="shared" si="18"/>
        <v>4.1594686733529125</v>
      </c>
      <c r="C346" s="45">
        <f t="shared" si="17"/>
        <v>-1.0921464727254813</v>
      </c>
      <c r="D346" s="45">
        <f t="shared" si="16"/>
        <v>-2.9228267967563406</v>
      </c>
    </row>
    <row r="347" spans="1:4">
      <c r="A347" s="44">
        <v>332</v>
      </c>
      <c r="B347" s="44">
        <f t="shared" si="18"/>
        <v>4.1720350439672718</v>
      </c>
      <c r="C347" s="45">
        <f t="shared" si="17"/>
        <v>-1.0488841349060596</v>
      </c>
      <c r="D347" s="45">
        <f t="shared" si="16"/>
        <v>-2.9491513988661224</v>
      </c>
    </row>
    <row r="348" spans="1:4">
      <c r="A348" s="44">
        <v>333</v>
      </c>
      <c r="B348" s="44">
        <f t="shared" si="18"/>
        <v>4.184601414581631</v>
      </c>
      <c r="C348" s="45">
        <f t="shared" si="17"/>
        <v>-1.0052944168989406</v>
      </c>
      <c r="D348" s="45">
        <f t="shared" si="16"/>
        <v>-2.9749302862334988</v>
      </c>
    </row>
    <row r="349" spans="1:4">
      <c r="A349" s="44">
        <v>334</v>
      </c>
      <c r="B349" s="44">
        <f t="shared" si="18"/>
        <v>4.1971677851959903</v>
      </c>
      <c r="C349" s="45">
        <f t="shared" si="17"/>
        <v>-0.96138420202590491</v>
      </c>
      <c r="D349" s="45">
        <f t="shared" si="16"/>
        <v>-3.0001593880733171</v>
      </c>
    </row>
    <row r="350" spans="1:4">
      <c r="A350" s="44">
        <v>335</v>
      </c>
      <c r="B350" s="44">
        <f t="shared" si="18"/>
        <v>4.2097341558103496</v>
      </c>
      <c r="C350" s="45">
        <f t="shared" si="17"/>
        <v>-0.91716042421890487</v>
      </c>
      <c r="D350" s="45">
        <f t="shared" si="16"/>
        <v>-3.0248347204179313</v>
      </c>
    </row>
    <row r="351" spans="1:4">
      <c r="A351" s="44">
        <v>336</v>
      </c>
      <c r="B351" s="44">
        <f t="shared" si="18"/>
        <v>4.2223005264247089</v>
      </c>
      <c r="C351" s="45">
        <f t="shared" si="17"/>
        <v>-0.8726300669251148</v>
      </c>
      <c r="D351" s="45">
        <f t="shared" si="16"/>
        <v>-3.0489523867463189</v>
      </c>
    </row>
    <row r="352" spans="1:4">
      <c r="A352" s="44">
        <v>337</v>
      </c>
      <c r="B352" s="44">
        <f t="shared" si="18"/>
        <v>4.2348668970390682</v>
      </c>
      <c r="C352" s="45">
        <f t="shared" si="17"/>
        <v>-0.82780016200416306</v>
      </c>
      <c r="D352" s="45">
        <f t="shared" si="16"/>
        <v>-3.0725085785993858</v>
      </c>
    </row>
    <row r="353" spans="1:4">
      <c r="A353" s="44">
        <v>338</v>
      </c>
      <c r="B353" s="44">
        <f t="shared" si="18"/>
        <v>4.2474332676534274</v>
      </c>
      <c r="C353" s="45">
        <f t="shared" si="17"/>
        <v>-0.78267778861772186</v>
      </c>
      <c r="D353" s="45">
        <f t="shared" si="16"/>
        <v>-3.0954995761813664</v>
      </c>
    </row>
    <row r="354" spans="1:4">
      <c r="A354" s="44">
        <v>339</v>
      </c>
      <c r="B354" s="44">
        <f t="shared" si="18"/>
        <v>4.2599996382677867</v>
      </c>
      <c r="C354" s="45">
        <f t="shared" si="17"/>
        <v>-0.73727007211162365</v>
      </c>
      <c r="D354" s="45">
        <f t="shared" si="16"/>
        <v>-3.117921748947222</v>
      </c>
    </row>
    <row r="355" spans="1:4">
      <c r="A355" s="44">
        <v>340</v>
      </c>
      <c r="B355" s="44">
        <f t="shared" si="18"/>
        <v>4.272566008882146</v>
      </c>
      <c r="C355" s="45">
        <f t="shared" si="17"/>
        <v>-0.69158418289068813</v>
      </c>
      <c r="D355" s="45">
        <f t="shared" si="16"/>
        <v>-3.1397715561759472</v>
      </c>
    </row>
    <row r="356" spans="1:4">
      <c r="A356" s="44">
        <v>341</v>
      </c>
      <c r="B356" s="44">
        <f t="shared" si="18"/>
        <v>4.2851323794965053</v>
      </c>
      <c r="C356" s="45">
        <f t="shared" si="17"/>
        <v>-0.64562733528643035</v>
      </c>
      <c r="D356" s="45">
        <f t="shared" si="16"/>
        <v>-3.1610455475296892</v>
      </c>
    </row>
    <row r="357" spans="1:4">
      <c r="A357" s="44">
        <v>342</v>
      </c>
      <c r="B357" s="44">
        <f t="shared" si="18"/>
        <v>4.2976987501108646</v>
      </c>
      <c r="C357" s="45">
        <f t="shared" si="17"/>
        <v>-0.59940678641783629</v>
      </c>
      <c r="D357" s="45">
        <f t="shared" si="16"/>
        <v>-3.1817403635985984</v>
      </c>
    </row>
    <row r="358" spans="1:4">
      <c r="A358" s="44">
        <v>343</v>
      </c>
      <c r="B358" s="44">
        <f t="shared" si="18"/>
        <v>4.3102651207252238</v>
      </c>
      <c r="C358" s="45">
        <f t="shared" si="17"/>
        <v>-0.55292983504537774</v>
      </c>
      <c r="D358" s="45">
        <f t="shared" si="16"/>
        <v>-3.2018527364313143</v>
      </c>
    </row>
    <row r="359" spans="1:4">
      <c r="A359" s="44">
        <v>344</v>
      </c>
      <c r="B359" s="44">
        <f t="shared" si="18"/>
        <v>4.3228314913395831</v>
      </c>
      <c r="C359" s="45">
        <f t="shared" si="17"/>
        <v>-0.50620382041845402</v>
      </c>
      <c r="D359" s="45">
        <f t="shared" si="16"/>
        <v>-3.2213794900510169</v>
      </c>
    </row>
    <row r="360" spans="1:4">
      <c r="A360" s="44">
        <v>345</v>
      </c>
      <c r="B360" s="44">
        <f t="shared" si="18"/>
        <v>4.3353978619539424</v>
      </c>
      <c r="C360" s="45">
        <f t="shared" si="17"/>
        <v>-0.45923612111643997</v>
      </c>
      <c r="D360" s="45">
        <f t="shared" si="16"/>
        <v>-3.2403175409569487</v>
      </c>
    </row>
    <row r="361" spans="1:4">
      <c r="A361" s="44">
        <v>346</v>
      </c>
      <c r="B361" s="44">
        <f t="shared" si="18"/>
        <v>4.3479642325683017</v>
      </c>
      <c r="C361" s="45">
        <f t="shared" si="17"/>
        <v>-0.4120341538835226</v>
      </c>
      <c r="D361" s="45">
        <f t="shared" si="16"/>
        <v>-3.258663898611335</v>
      </c>
    </row>
    <row r="362" spans="1:4">
      <c r="A362" s="44">
        <v>347</v>
      </c>
      <c r="B362" s="44">
        <f t="shared" si="18"/>
        <v>4.3605306031826609</v>
      </c>
      <c r="C362" s="45">
        <f t="shared" si="17"/>
        <v>-0.36460537245751024</v>
      </c>
      <c r="D362" s="45">
        <f t="shared" si="16"/>
        <v>-3.2764156659116233</v>
      </c>
    </row>
    <row r="363" spans="1:4">
      <c r="A363" s="44">
        <v>348</v>
      </c>
      <c r="B363" s="44">
        <f t="shared" si="18"/>
        <v>4.3730969737970202</v>
      </c>
      <c r="C363" s="45">
        <f t="shared" si="17"/>
        <v>-0.31695726639280175</v>
      </c>
      <c r="D363" s="45">
        <f t="shared" si="16"/>
        <v>-3.2935700396479732</v>
      </c>
    </row>
    <row r="364" spans="1:4">
      <c r="A364" s="44">
        <v>349</v>
      </c>
      <c r="B364" s="44">
        <f t="shared" si="18"/>
        <v>4.3856633444113795</v>
      </c>
      <c r="C364" s="45">
        <f t="shared" si="17"/>
        <v>-0.26909735987769956</v>
      </c>
      <c r="D364" s="45">
        <f t="shared" si="16"/>
        <v>-3.3101243109459113</v>
      </c>
    </row>
    <row r="365" spans="1:4">
      <c r="A365" s="44">
        <v>350</v>
      </c>
      <c r="B365" s="44">
        <f t="shared" si="18"/>
        <v>4.3982297150257388</v>
      </c>
      <c r="C365" s="45">
        <f t="shared" si="17"/>
        <v>-0.22103321054625202</v>
      </c>
      <c r="D365" s="45">
        <f t="shared" si="16"/>
        <v>-3.3260758656940963</v>
      </c>
    </row>
    <row r="366" spans="1:4">
      <c r="A366" s="44">
        <v>351</v>
      </c>
      <c r="B366" s="44">
        <f t="shared" si="18"/>
        <v>4.4107960856400981</v>
      </c>
      <c r="C366" s="45">
        <f t="shared" si="17"/>
        <v>-0.17277240828481522</v>
      </c>
      <c r="D366" s="45">
        <f t="shared" si="16"/>
        <v>-3.3414221849571177</v>
      </c>
    </row>
    <row r="367" spans="1:4">
      <c r="A367" s="44">
        <v>352</v>
      </c>
      <c r="B367" s="44">
        <f t="shared" si="18"/>
        <v>4.4233624562544573</v>
      </c>
      <c r="C367" s="45">
        <f t="shared" si="17"/>
        <v>-0.12432257403352387</v>
      </c>
      <c r="D367" s="45">
        <f t="shared" si="16"/>
        <v>-3.3561608453732634</v>
      </c>
    </row>
    <row r="368" spans="1:4">
      <c r="A368" s="44">
        <v>353</v>
      </c>
      <c r="B368" s="44">
        <f t="shared" si="18"/>
        <v>4.4359288268688166</v>
      </c>
      <c r="C368" s="45">
        <f t="shared" si="17"/>
        <v>-7.5691358582854473E-2</v>
      </c>
      <c r="D368" s="45">
        <f t="shared" si="16"/>
        <v>-3.3702895195371974</v>
      </c>
    </row>
    <row r="369" spans="1:4">
      <c r="A369" s="44">
        <v>354</v>
      </c>
      <c r="B369" s="44">
        <f t="shared" si="18"/>
        <v>4.4484951974831759</v>
      </c>
      <c r="C369" s="45">
        <f t="shared" si="17"/>
        <v>-2.6886441365477243E-2</v>
      </c>
      <c r="D369" s="45">
        <f t="shared" si="16"/>
        <v>-3.3838059763674844</v>
      </c>
    </row>
    <row r="370" spans="1:4">
      <c r="A370" s="44">
        <v>355</v>
      </c>
      <c r="B370" s="44">
        <f t="shared" si="18"/>
        <v>4.4610615680975352</v>
      </c>
      <c r="C370" s="45">
        <f t="shared" si="17"/>
        <v>2.2084470756414287E-2</v>
      </c>
      <c r="D370" s="45">
        <f t="shared" si="16"/>
        <v>-3.3967080814589043</v>
      </c>
    </row>
    <row r="371" spans="1:4">
      <c r="A371" s="44">
        <v>356</v>
      </c>
      <c r="B371" s="44">
        <f t="shared" si="18"/>
        <v>4.4736279387118945</v>
      </c>
      <c r="C371" s="45">
        <f t="shared" si="17"/>
        <v>7.1213644708107426E-2</v>
      </c>
      <c r="D371" s="45">
        <f t="shared" si="16"/>
        <v>-3.4089937974194959</v>
      </c>
    </row>
    <row r="372" spans="1:4">
      <c r="A372" s="44">
        <v>357</v>
      </c>
      <c r="B372" s="44">
        <f t="shared" si="18"/>
        <v>4.4861943093262537</v>
      </c>
      <c r="C372" s="45">
        <f t="shared" si="17"/>
        <v>0.12049332242351152</v>
      </c>
      <c r="D372" s="45">
        <f t="shared" si="16"/>
        <v>-3.4206611841922894</v>
      </c>
    </row>
    <row r="373" spans="1:4">
      <c r="A373" s="44">
        <v>358</v>
      </c>
      <c r="B373" s="44">
        <f t="shared" si="18"/>
        <v>4.498760679940613</v>
      </c>
      <c r="C373" s="45">
        <f t="shared" si="17"/>
        <v>0.16991572207024752</v>
      </c>
      <c r="D373" s="45">
        <f t="shared" si="16"/>
        <v>-3.4317083993616597</v>
      </c>
    </row>
    <row r="374" spans="1:4">
      <c r="A374" s="44">
        <v>359</v>
      </c>
      <c r="B374" s="44">
        <f t="shared" si="18"/>
        <v>4.5113270505549723</v>
      </c>
      <c r="C374" s="45">
        <f t="shared" si="17"/>
        <v>0.21947303927848838</v>
      </c>
      <c r="D374" s="45">
        <f t="shared" si="16"/>
        <v>-3.4421336984442696</v>
      </c>
    </row>
    <row r="375" spans="1:4">
      <c r="A375" s="44">
        <v>360</v>
      </c>
      <c r="B375" s="44">
        <f t="shared" si="18"/>
        <v>4.5238934211693316</v>
      </c>
      <c r="C375" s="45">
        <f t="shared" si="17"/>
        <v>0.2691574483733602</v>
      </c>
      <c r="D375" s="45">
        <f t="shared" si="16"/>
        <v>-3.4519354351645384</v>
      </c>
    </row>
    <row r="376" spans="1:4">
      <c r="A376" s="44">
        <v>361</v>
      </c>
      <c r="B376" s="44">
        <f t="shared" si="18"/>
        <v>4.5364597917836909</v>
      </c>
      <c r="C376" s="45">
        <f t="shared" si="17"/>
        <v>0.31896110361070706</v>
      </c>
      <c r="D376" s="45">
        <f t="shared" si="16"/>
        <v>-3.4611120617146143</v>
      </c>
    </row>
    <row r="377" spans="1:4">
      <c r="A377" s="44">
        <v>362</v>
      </c>
      <c r="B377" s="44">
        <f t="shared" si="18"/>
        <v>4.5490261623980501</v>
      </c>
      <c r="C377" s="45">
        <f t="shared" si="17"/>
        <v>0.36887614041602479</v>
      </c>
      <c r="D377" s="45">
        <f t="shared" si="16"/>
        <v>-3.469662128998785</v>
      </c>
    </row>
    <row r="378" spans="1:4">
      <c r="A378" s="44">
        <v>363</v>
      </c>
      <c r="B378" s="44">
        <f t="shared" si="18"/>
        <v>4.5615925330124094</v>
      </c>
      <c r="C378" s="45">
        <f t="shared" si="17"/>
        <v>0.41889467662636815</v>
      </c>
      <c r="D378" s="45">
        <f t="shared" si="16"/>
        <v>-3.4775842868623115</v>
      </c>
    </row>
    <row r="379" spans="1:4">
      <c r="A379" s="44">
        <v>364</v>
      </c>
      <c r="B379" s="44">
        <f t="shared" si="18"/>
        <v>4.5741589036267687</v>
      </c>
      <c r="C379" s="45">
        <f t="shared" si="17"/>
        <v>0.46900881373503633</v>
      </c>
      <c r="D379" s="45">
        <f t="shared" si="16"/>
        <v>-3.4848772843046296</v>
      </c>
    </row>
    <row r="380" spans="1:4">
      <c r="A380" s="44">
        <v>365</v>
      </c>
      <c r="B380" s="44">
        <f t="shared" si="18"/>
        <v>4.586725274241128</v>
      </c>
      <c r="C380" s="45">
        <f t="shared" si="17"/>
        <v>0.51921063813883828</v>
      </c>
      <c r="D380" s="45">
        <f t="shared" si="16"/>
        <v>-3.4915399696769014</v>
      </c>
    </row>
    <row r="381" spans="1:4">
      <c r="A381" s="44">
        <v>366</v>
      </c>
      <c r="B381" s="44">
        <f t="shared" si="18"/>
        <v>4.5992916448554872</v>
      </c>
      <c r="C381" s="45">
        <f t="shared" si="17"/>
        <v>0.569492222387743</v>
      </c>
      <c r="D381" s="45">
        <f t="shared" si="16"/>
        <v>-3.4975712908638692</v>
      </c>
    </row>
    <row r="382" spans="1:4">
      <c r="A382" s="44">
        <v>367</v>
      </c>
      <c r="B382" s="44">
        <f t="shared" si="18"/>
        <v>4.6118580154698465</v>
      </c>
      <c r="C382" s="45">
        <f t="shared" si="17"/>
        <v>0.61984562643671448</v>
      </c>
      <c r="D382" s="45">
        <f t="shared" si="16"/>
        <v>-3.5029702954500013</v>
      </c>
    </row>
    <row r="383" spans="1:4">
      <c r="A383" s="44">
        <v>368</v>
      </c>
      <c r="B383" s="44">
        <f t="shared" si="18"/>
        <v>4.6244243860842058</v>
      </c>
      <c r="C383" s="45">
        <f t="shared" si="17"/>
        <v>0.6702628988995385</v>
      </c>
      <c r="D383" s="45">
        <f t="shared" si="16"/>
        <v>-3.5077361308698856</v>
      </c>
    </row>
    <row r="384" spans="1:4">
      <c r="A384" s="44">
        <v>369</v>
      </c>
      <c r="B384" s="44">
        <f t="shared" si="18"/>
        <v>4.6369907566985651</v>
      </c>
      <c r="C384" s="45">
        <f t="shared" si="17"/>
        <v>0.72073607830443764</v>
      </c>
      <c r="D384" s="45">
        <f t="shared" si="16"/>
        <v>-3.5118680445428621</v>
      </c>
    </row>
    <row r="385" spans="1:4">
      <c r="A385" s="44">
        <v>370</v>
      </c>
      <c r="B385" s="44">
        <f t="shared" si="18"/>
        <v>4.6495571273129244</v>
      </c>
      <c r="C385" s="45">
        <f t="shared" si="17"/>
        <v>0.77125719435128004</v>
      </c>
      <c r="D385" s="45">
        <f t="shared" si="16"/>
        <v>-3.5153653839918628</v>
      </c>
    </row>
    <row r="386" spans="1:4">
      <c r="A386" s="44">
        <v>371</v>
      </c>
      <c r="B386" s="44">
        <f t="shared" si="18"/>
        <v>4.6621234979272836</v>
      </c>
      <c r="C386" s="45">
        <f t="shared" si="17"/>
        <v>0.82181826917018275</v>
      </c>
      <c r="D386" s="45">
        <f t="shared" si="16"/>
        <v>-3.5182275969464469</v>
      </c>
    </row>
    <row r="387" spans="1:4">
      <c r="A387" s="44">
        <v>372</v>
      </c>
      <c r="B387" s="44">
        <f t="shared" si="18"/>
        <v>4.6746898685416429</v>
      </c>
      <c r="C387" s="45">
        <f t="shared" si="17"/>
        <v>0.87241131858130905</v>
      </c>
      <c r="D387" s="45">
        <f t="shared" si="16"/>
        <v>-3.5204542314300089</v>
      </c>
    </row>
    <row r="388" spans="1:4">
      <c r="A388" s="44">
        <v>373</v>
      </c>
      <c r="B388" s="44">
        <f t="shared" si="18"/>
        <v>4.6872562391560022</v>
      </c>
      <c r="C388" s="45">
        <f t="shared" si="17"/>
        <v>0.9230283533556638</v>
      </c>
      <c r="D388" s="45">
        <f t="shared" si="16"/>
        <v>-3.5220449358311519</v>
      </c>
    </row>
    <row r="389" spans="1:4">
      <c r="A389" s="44">
        <v>374</v>
      </c>
      <c r="B389" s="44">
        <f t="shared" si="18"/>
        <v>4.6998226097703615</v>
      </c>
      <c r="C389" s="45">
        <f t="shared" si="17"/>
        <v>0.97366138047668493</v>
      </c>
      <c r="D389" s="45">
        <f t="shared" si="16"/>
        <v>-3.5229994589592111</v>
      </c>
    </row>
    <row r="390" spans="1:4">
      <c r="A390" s="44">
        <v>375</v>
      </c>
      <c r="B390" s="44">
        <f t="shared" si="18"/>
        <v>4.7123889803847208</v>
      </c>
      <c r="C390" s="45">
        <f t="shared" si="17"/>
        <v>1.0243024044024334</v>
      </c>
      <c r="D390" s="45">
        <f t="shared" si="16"/>
        <v>-3.5233176500839183</v>
      </c>
    </row>
    <row r="391" spans="1:4">
      <c r="A391" s="44">
        <v>376</v>
      </c>
      <c r="B391" s="44">
        <f t="shared" si="18"/>
        <v>4.72495535099908</v>
      </c>
      <c r="C391" s="45">
        <f t="shared" si="17"/>
        <v>1.0749434283281816</v>
      </c>
      <c r="D391" s="45">
        <f t="shared" si="16"/>
        <v>-3.5229994589592075</v>
      </c>
    </row>
    <row r="392" spans="1:4">
      <c r="A392" s="44">
        <v>377</v>
      </c>
      <c r="B392" s="44">
        <f t="shared" si="18"/>
        <v>4.7375217216134393</v>
      </c>
      <c r="C392" s="45">
        <f t="shared" si="17"/>
        <v>1.1255764554492027</v>
      </c>
      <c r="D392" s="45">
        <f t="shared" si="16"/>
        <v>-3.5220449358311456</v>
      </c>
    </row>
    <row r="393" spans="1:4">
      <c r="A393" s="44">
        <v>378</v>
      </c>
      <c r="B393" s="44">
        <f t="shared" si="18"/>
        <v>4.7500880922277986</v>
      </c>
      <c r="C393" s="45">
        <f t="shared" si="17"/>
        <v>1.1761934902235573</v>
      </c>
      <c r="D393" s="45">
        <f t="shared" si="16"/>
        <v>-3.52045423143</v>
      </c>
    </row>
    <row r="394" spans="1:4">
      <c r="A394" s="44">
        <v>379</v>
      </c>
      <c r="B394" s="44">
        <f t="shared" si="18"/>
        <v>4.7626544628421579</v>
      </c>
      <c r="C394" s="45">
        <f t="shared" si="17"/>
        <v>1.2267865396346838</v>
      </c>
      <c r="D394" s="45">
        <f t="shared" si="16"/>
        <v>-3.5182275969464345</v>
      </c>
    </row>
    <row r="395" spans="1:4">
      <c r="A395" s="44">
        <v>380</v>
      </c>
      <c r="B395" s="44">
        <f t="shared" si="18"/>
        <v>4.7752208334565172</v>
      </c>
      <c r="C395" s="45">
        <f t="shared" si="17"/>
        <v>1.277347614453586</v>
      </c>
      <c r="D395" s="45">
        <f t="shared" si="16"/>
        <v>-3.5153653839918468</v>
      </c>
    </row>
    <row r="396" spans="1:4">
      <c r="A396" s="44">
        <v>381</v>
      </c>
      <c r="B396" s="44">
        <f t="shared" si="18"/>
        <v>4.7877872040708764</v>
      </c>
      <c r="C396" s="45">
        <f t="shared" si="17"/>
        <v>1.3278687305004282</v>
      </c>
      <c r="D396" s="45">
        <f t="shared" si="16"/>
        <v>-3.5118680445428434</v>
      </c>
    </row>
    <row r="397" spans="1:4">
      <c r="A397" s="44">
        <v>382</v>
      </c>
      <c r="B397" s="44">
        <f t="shared" si="18"/>
        <v>4.8003535746852357</v>
      </c>
      <c r="C397" s="45">
        <f t="shared" si="17"/>
        <v>1.3783419099053271</v>
      </c>
      <c r="D397" s="45">
        <f t="shared" si="16"/>
        <v>-3.5077361308698634</v>
      </c>
    </row>
    <row r="398" spans="1:4">
      <c r="A398" s="44">
        <v>383</v>
      </c>
      <c r="B398" s="44">
        <f t="shared" si="18"/>
        <v>4.812919945299595</v>
      </c>
      <c r="C398" s="45">
        <f t="shared" si="17"/>
        <v>1.4287591823681509</v>
      </c>
      <c r="D398" s="45">
        <f t="shared" si="16"/>
        <v>-3.5029702954499764</v>
      </c>
    </row>
    <row r="399" spans="1:4">
      <c r="A399" s="44">
        <v>384</v>
      </c>
      <c r="B399" s="44">
        <f t="shared" si="18"/>
        <v>4.8254863159139543</v>
      </c>
      <c r="C399" s="45">
        <f t="shared" si="17"/>
        <v>1.4791125864171222</v>
      </c>
      <c r="D399" s="45">
        <f t="shared" ref="D399:D462" si="19">$C$3+$C$4*SIN(B399)</f>
        <v>-3.4975712908638417</v>
      </c>
    </row>
    <row r="400" spans="1:4">
      <c r="A400" s="44">
        <v>385</v>
      </c>
      <c r="B400" s="44">
        <f t="shared" si="18"/>
        <v>4.8380526865283136</v>
      </c>
      <c r="C400" s="45">
        <f t="shared" ref="C400:C463" si="20">$C$2+$C$4*COS(B400)</f>
        <v>1.5293941706660263</v>
      </c>
      <c r="D400" s="45">
        <f t="shared" si="19"/>
        <v>-3.4915399696768703</v>
      </c>
    </row>
    <row r="401" spans="1:4">
      <c r="A401" s="44">
        <v>386</v>
      </c>
      <c r="B401" s="44">
        <f t="shared" ref="B401:B464" si="21">B400+$C$12</f>
        <v>4.8506190571426728</v>
      </c>
      <c r="C401" s="45">
        <f t="shared" si="20"/>
        <v>1.5795959950698282</v>
      </c>
      <c r="D401" s="45">
        <f t="shared" si="19"/>
        <v>-3.4848772843045954</v>
      </c>
    </row>
    <row r="402" spans="1:4">
      <c r="A402" s="44">
        <v>387</v>
      </c>
      <c r="B402" s="44">
        <f t="shared" si="21"/>
        <v>4.8631854277570321</v>
      </c>
      <c r="C402" s="45">
        <f t="shared" si="20"/>
        <v>1.6297101321784959</v>
      </c>
      <c r="D402" s="45">
        <f t="shared" si="19"/>
        <v>-3.4775842868622737</v>
      </c>
    </row>
    <row r="403" spans="1:4">
      <c r="A403" s="44">
        <v>388</v>
      </c>
      <c r="B403" s="44">
        <f t="shared" si="21"/>
        <v>4.8757517983713914</v>
      </c>
      <c r="C403" s="45">
        <f t="shared" si="20"/>
        <v>1.6797286683888386</v>
      </c>
      <c r="D403" s="45">
        <f t="shared" si="19"/>
        <v>-3.4696621289987446</v>
      </c>
    </row>
    <row r="404" spans="1:4">
      <c r="A404" s="44">
        <v>389</v>
      </c>
      <c r="B404" s="44">
        <f t="shared" si="21"/>
        <v>4.8883181689857507</v>
      </c>
      <c r="C404" s="45">
        <f t="shared" si="20"/>
        <v>1.7296437051941558</v>
      </c>
      <c r="D404" s="45">
        <f t="shared" si="19"/>
        <v>-3.4611120617145703</v>
      </c>
    </row>
    <row r="405" spans="1:4">
      <c r="A405" s="44">
        <v>390</v>
      </c>
      <c r="B405" s="44">
        <f t="shared" si="21"/>
        <v>4.9008845396001099</v>
      </c>
      <c r="C405" s="45">
        <f t="shared" si="20"/>
        <v>1.779447360431502</v>
      </c>
      <c r="D405" s="45">
        <f t="shared" si="19"/>
        <v>-3.4519354351644922</v>
      </c>
    </row>
    <row r="406" spans="1:4">
      <c r="A406" s="44">
        <v>391</v>
      </c>
      <c r="B406" s="44">
        <f t="shared" si="21"/>
        <v>4.9134509102144692</v>
      </c>
      <c r="C406" s="45">
        <f t="shared" si="20"/>
        <v>1.8291317695263734</v>
      </c>
      <c r="D406" s="45">
        <f t="shared" si="19"/>
        <v>-3.4421336984442195</v>
      </c>
    </row>
    <row r="407" spans="1:4">
      <c r="A407" s="44">
        <v>392</v>
      </c>
      <c r="B407" s="44">
        <f t="shared" si="21"/>
        <v>4.9260172808288285</v>
      </c>
      <c r="C407" s="45">
        <f t="shared" si="20"/>
        <v>1.8786890867346133</v>
      </c>
      <c r="D407" s="45">
        <f t="shared" si="19"/>
        <v>-3.4317083993616069</v>
      </c>
    </row>
    <row r="408" spans="1:4">
      <c r="A408" s="44">
        <v>393</v>
      </c>
      <c r="B408" s="44">
        <f t="shared" si="21"/>
        <v>4.9385836514431878</v>
      </c>
      <c r="C408" s="45">
        <f t="shared" si="20"/>
        <v>1.9281114863813489</v>
      </c>
      <c r="D408" s="45">
        <f t="shared" si="19"/>
        <v>-3.4206611841922334</v>
      </c>
    </row>
    <row r="409" spans="1:4">
      <c r="A409" s="44">
        <v>394</v>
      </c>
      <c r="B409" s="44">
        <f t="shared" si="21"/>
        <v>4.9511500220575471</v>
      </c>
      <c r="C409" s="45">
        <f t="shared" si="20"/>
        <v>1.9773911640967523</v>
      </c>
      <c r="D409" s="45">
        <f t="shared" si="19"/>
        <v>-3.4089937974194373</v>
      </c>
    </row>
    <row r="410" spans="1:4">
      <c r="A410" s="44">
        <v>395</v>
      </c>
      <c r="B410" s="44">
        <f t="shared" si="21"/>
        <v>4.9637163926719063</v>
      </c>
      <c r="C410" s="45">
        <f t="shared" si="20"/>
        <v>2.0265203380484444</v>
      </c>
      <c r="D410" s="45">
        <f t="shared" si="19"/>
        <v>-3.3967080814588422</v>
      </c>
    </row>
    <row r="411" spans="1:4">
      <c r="A411" s="44">
        <v>396</v>
      </c>
      <c r="B411" s="44">
        <f t="shared" si="21"/>
        <v>4.9762827632862656</v>
      </c>
      <c r="C411" s="45">
        <f t="shared" si="20"/>
        <v>2.0754912501703355</v>
      </c>
      <c r="D411" s="45">
        <f t="shared" si="19"/>
        <v>-3.3838059763674195</v>
      </c>
    </row>
    <row r="412" spans="1:4">
      <c r="A412" s="44">
        <v>397</v>
      </c>
      <c r="B412" s="44">
        <f t="shared" si="21"/>
        <v>4.9888491339006249</v>
      </c>
      <c r="C412" s="45">
        <f t="shared" si="20"/>
        <v>2.1242961673877119</v>
      </c>
      <c r="D412" s="45">
        <f t="shared" si="19"/>
        <v>-3.3702895195371294</v>
      </c>
    </row>
    <row r="413" spans="1:4">
      <c r="A413" s="44">
        <v>398</v>
      </c>
      <c r="B413" s="44">
        <f t="shared" si="21"/>
        <v>5.0014155045149842</v>
      </c>
      <c r="C413" s="45">
        <f t="shared" si="20"/>
        <v>2.1729273828383802</v>
      </c>
      <c r="D413" s="45">
        <f t="shared" si="19"/>
        <v>-3.3561608453731919</v>
      </c>
    </row>
    <row r="414" spans="1:4">
      <c r="A414" s="44">
        <v>399</v>
      </c>
      <c r="B414" s="44">
        <f t="shared" si="21"/>
        <v>5.0139818751293435</v>
      </c>
      <c r="C414" s="45">
        <f t="shared" si="20"/>
        <v>2.2213772170896706</v>
      </c>
      <c r="D414" s="45">
        <f t="shared" si="19"/>
        <v>-3.3414221849570436</v>
      </c>
    </row>
    <row r="415" spans="1:4">
      <c r="A415" s="44">
        <v>400</v>
      </c>
      <c r="B415" s="44">
        <f t="shared" si="21"/>
        <v>5.0265482457437027</v>
      </c>
      <c r="C415" s="45">
        <f t="shared" si="20"/>
        <v>2.2696380193511061</v>
      </c>
      <c r="D415" s="45">
        <f t="shared" si="19"/>
        <v>-3.3260758656940195</v>
      </c>
    </row>
    <row r="416" spans="1:4">
      <c r="A416" s="44">
        <v>401</v>
      </c>
      <c r="B416" s="44">
        <f t="shared" si="21"/>
        <v>5.039114616358062</v>
      </c>
      <c r="C416" s="45">
        <f t="shared" si="20"/>
        <v>2.317702168682553</v>
      </c>
      <c r="D416" s="45">
        <f t="shared" si="19"/>
        <v>-3.3101243109458314</v>
      </c>
    </row>
    <row r="417" spans="1:4">
      <c r="A417" s="44">
        <v>402</v>
      </c>
      <c r="B417" s="44">
        <f t="shared" si="21"/>
        <v>5.0516809869724213</v>
      </c>
      <c r="C417" s="45">
        <f t="shared" si="20"/>
        <v>2.365562075197654</v>
      </c>
      <c r="D417" s="45">
        <f t="shared" si="19"/>
        <v>-3.2935700396478902</v>
      </c>
    </row>
    <row r="418" spans="1:4">
      <c r="A418" s="44">
        <v>403</v>
      </c>
      <c r="B418" s="44">
        <f t="shared" si="21"/>
        <v>5.0642473575867806</v>
      </c>
      <c r="C418" s="45">
        <f t="shared" si="20"/>
        <v>2.4132101812623619</v>
      </c>
      <c r="D418" s="45">
        <f t="shared" si="19"/>
        <v>-3.2764156659115375</v>
      </c>
    </row>
    <row r="419" spans="1:4">
      <c r="A419" s="44">
        <v>404</v>
      </c>
      <c r="B419" s="44">
        <f t="shared" si="21"/>
        <v>5.0768137282011399</v>
      </c>
      <c r="C419" s="45">
        <f t="shared" si="20"/>
        <v>2.4606389626883729</v>
      </c>
      <c r="D419" s="45">
        <f t="shared" si="19"/>
        <v>-3.2586638986112457</v>
      </c>
    </row>
    <row r="420" spans="1:4">
      <c r="A420" s="44">
        <v>405</v>
      </c>
      <c r="B420" s="44">
        <f t="shared" si="21"/>
        <v>5.0893800988154991</v>
      </c>
      <c r="C420" s="45">
        <f t="shared" si="20"/>
        <v>2.5078409299212892</v>
      </c>
      <c r="D420" s="45">
        <f t="shared" si="19"/>
        <v>-3.2403175409568568</v>
      </c>
    </row>
    <row r="421" spans="1:4">
      <c r="A421" s="44">
        <v>406</v>
      </c>
      <c r="B421" s="44">
        <f t="shared" si="21"/>
        <v>5.1019464694298584</v>
      </c>
      <c r="C421" s="45">
        <f t="shared" si="20"/>
        <v>2.5548086292233023</v>
      </c>
      <c r="D421" s="45">
        <f t="shared" si="19"/>
        <v>-3.2213794900509223</v>
      </c>
    </row>
    <row r="422" spans="1:4">
      <c r="A422" s="44">
        <v>407</v>
      </c>
      <c r="B422" s="44">
        <f t="shared" si="21"/>
        <v>5.1145128400442177</v>
      </c>
      <c r="C422" s="45">
        <f t="shared" si="20"/>
        <v>2.6015346438502243</v>
      </c>
      <c r="D422" s="45">
        <f t="shared" si="19"/>
        <v>-3.2018527364312166</v>
      </c>
    </row>
    <row r="423" spans="1:4">
      <c r="A423" s="44">
        <v>408</v>
      </c>
      <c r="B423" s="44">
        <f t="shared" si="21"/>
        <v>5.127079210658577</v>
      </c>
      <c r="C423" s="45">
        <f t="shared" si="20"/>
        <v>2.6480115952226821</v>
      </c>
      <c r="D423" s="45">
        <f t="shared" si="19"/>
        <v>-3.1817403635984975</v>
      </c>
    </row>
    <row r="424" spans="1:4">
      <c r="A424" s="44">
        <v>409</v>
      </c>
      <c r="B424" s="44">
        <f t="shared" si="21"/>
        <v>5.1396455812729362</v>
      </c>
      <c r="C424" s="45">
        <f t="shared" si="20"/>
        <v>2.6942321440912749</v>
      </c>
      <c r="D424" s="45">
        <f t="shared" si="19"/>
        <v>-3.1610455475295862</v>
      </c>
    </row>
    <row r="425" spans="1:4">
      <c r="A425" s="44">
        <v>410</v>
      </c>
      <c r="B425" s="44">
        <f t="shared" si="21"/>
        <v>5.1522119518872955</v>
      </c>
      <c r="C425" s="45">
        <f t="shared" si="20"/>
        <v>2.7401889916955309</v>
      </c>
      <c r="D425" s="45">
        <f t="shared" si="19"/>
        <v>-3.139771556175841</v>
      </c>
    </row>
    <row r="426" spans="1:4">
      <c r="A426" s="44">
        <v>411</v>
      </c>
      <c r="B426" s="44">
        <f t="shared" si="21"/>
        <v>5.1647783225016548</v>
      </c>
      <c r="C426" s="45">
        <f t="shared" si="20"/>
        <v>2.7858748809164653</v>
      </c>
      <c r="D426" s="45">
        <f t="shared" si="19"/>
        <v>-3.1179217489471132</v>
      </c>
    </row>
    <row r="427" spans="1:4">
      <c r="A427" s="44">
        <v>412</v>
      </c>
      <c r="B427" s="44">
        <f t="shared" si="21"/>
        <v>5.1773446931160141</v>
      </c>
      <c r="C427" s="45">
        <f t="shared" si="20"/>
        <v>2.8312825974225619</v>
      </c>
      <c r="D427" s="45">
        <f t="shared" si="19"/>
        <v>-3.0954995761812545</v>
      </c>
    </row>
    <row r="428" spans="1:4">
      <c r="A428" s="44">
        <v>413</v>
      </c>
      <c r="B428" s="44">
        <f t="shared" si="21"/>
        <v>5.1899110637303734</v>
      </c>
      <c r="C428" s="45">
        <f t="shared" si="20"/>
        <v>2.876404970809002</v>
      </c>
      <c r="D428" s="45">
        <f t="shared" si="19"/>
        <v>-3.0725085785992712</v>
      </c>
    </row>
    <row r="429" spans="1:4">
      <c r="A429" s="44">
        <v>414</v>
      </c>
      <c r="B429" s="44">
        <f t="shared" si="21"/>
        <v>5.2024774343447326</v>
      </c>
      <c r="C429" s="45">
        <f t="shared" si="20"/>
        <v>2.9212348757299522</v>
      </c>
      <c r="D429" s="45">
        <f t="shared" si="19"/>
        <v>-3.0489523867462016</v>
      </c>
    </row>
    <row r="430" spans="1:4">
      <c r="A430" s="44">
        <v>415</v>
      </c>
      <c r="B430" s="44">
        <f t="shared" si="21"/>
        <v>5.2150438049590919</v>
      </c>
      <c r="C430" s="45">
        <f t="shared" si="20"/>
        <v>2.965765233023741</v>
      </c>
      <c r="D430" s="45">
        <f t="shared" si="19"/>
        <v>-3.0248347204178114</v>
      </c>
    </row>
    <row r="431" spans="1:4">
      <c r="A431" s="44">
        <v>416</v>
      </c>
      <c r="B431" s="44">
        <f t="shared" si="21"/>
        <v>5.2276101755734512</v>
      </c>
      <c r="C431" s="45">
        <f t="shared" si="20"/>
        <v>3.009989010830739</v>
      </c>
      <c r="D431" s="45">
        <f t="shared" si="19"/>
        <v>-3.000159388073194</v>
      </c>
    </row>
    <row r="432" spans="1:4">
      <c r="A432" s="44">
        <v>417</v>
      </c>
      <c r="B432" s="44">
        <f t="shared" si="21"/>
        <v>5.2401765461878105</v>
      </c>
      <c r="C432" s="45">
        <f t="shared" si="20"/>
        <v>3.0538992257037725</v>
      </c>
      <c r="D432" s="45">
        <f t="shared" si="19"/>
        <v>-2.9749302862333735</v>
      </c>
    </row>
    <row r="433" spans="1:4">
      <c r="A433" s="44">
        <v>418</v>
      </c>
      <c r="B433" s="44">
        <f t="shared" si="21"/>
        <v>5.2527429168021698</v>
      </c>
      <c r="C433" s="45">
        <f t="shared" si="20"/>
        <v>3.097488943710891</v>
      </c>
      <c r="D433" s="45">
        <f t="shared" si="19"/>
        <v>-2.9491513988659941</v>
      </c>
    </row>
    <row r="434" spans="1:4">
      <c r="A434" s="44">
        <v>419</v>
      </c>
      <c r="B434" s="44">
        <f t="shared" si="21"/>
        <v>5.265309287416529</v>
      </c>
      <c r="C434" s="45">
        <f t="shared" si="20"/>
        <v>3.1407512815303109</v>
      </c>
      <c r="D434" s="45">
        <f t="shared" si="19"/>
        <v>-2.92282679675621</v>
      </c>
    </row>
    <row r="435" spans="1:4">
      <c r="A435" s="44">
        <v>420</v>
      </c>
      <c r="B435" s="44">
        <f t="shared" si="21"/>
        <v>5.2778756580308883</v>
      </c>
      <c r="C435" s="45">
        <f t="shared" si="20"/>
        <v>3.1836794075373787</v>
      </c>
      <c r="D435" s="45">
        <f t="shared" si="19"/>
        <v>-2.8959606368638591</v>
      </c>
    </row>
    <row r="436" spans="1:4">
      <c r="A436" s="44">
        <v>421</v>
      </c>
      <c r="B436" s="44">
        <f t="shared" si="21"/>
        <v>5.2904420286452476</v>
      </c>
      <c r="C436" s="45">
        <f t="shared" si="20"/>
        <v>3.2262665428833586</v>
      </c>
      <c r="D436" s="45">
        <f t="shared" si="19"/>
        <v>-2.86855716166703</v>
      </c>
    </row>
    <row r="437" spans="1:4">
      <c r="A437" s="44">
        <v>422</v>
      </c>
      <c r="B437" s="44">
        <f t="shared" si="21"/>
        <v>5.3030083992596069</v>
      </c>
      <c r="C437" s="45">
        <f t="shared" si="20"/>
        <v>3.2685059625658948</v>
      </c>
      <c r="D437" s="45">
        <f t="shared" si="19"/>
        <v>-2.8406206984921285</v>
      </c>
    </row>
    <row r="438" spans="1:4">
      <c r="A438" s="44">
        <v>423</v>
      </c>
      <c r="B438" s="44">
        <f t="shared" si="21"/>
        <v>5.3155747698739662</v>
      </c>
      <c r="C438" s="45">
        <f t="shared" si="20"/>
        <v>3.3103909964909644</v>
      </c>
      <c r="D438" s="45">
        <f t="shared" si="19"/>
        <v>-2.8121556588305388</v>
      </c>
    </row>
    <row r="439" spans="1:4">
      <c r="A439" s="44">
        <v>424</v>
      </c>
      <c r="B439" s="44">
        <f t="shared" si="21"/>
        <v>5.3281411404883254</v>
      </c>
      <c r="C439" s="45">
        <f t="shared" si="20"/>
        <v>3.3519150305261629</v>
      </c>
      <c r="D439" s="45">
        <f t="shared" si="19"/>
        <v>-2.7831665376420012</v>
      </c>
    </row>
    <row r="440" spans="1:4">
      <c r="A440" s="44">
        <v>425</v>
      </c>
      <c r="B440" s="44">
        <f t="shared" si="21"/>
        <v>5.3407075111026847</v>
      </c>
      <c r="C440" s="45">
        <f t="shared" si="20"/>
        <v>3.3930715075451543</v>
      </c>
      <c r="D440" s="45">
        <f t="shared" si="19"/>
        <v>-2.7536579126448033</v>
      </c>
    </row>
    <row r="441" spans="1:4">
      <c r="A441" s="44">
        <v>426</v>
      </c>
      <c r="B441" s="44">
        <f t="shared" si="21"/>
        <v>5.353273881717044</v>
      </c>
      <c r="C441" s="45">
        <f t="shared" si="20"/>
        <v>3.433853928463118</v>
      </c>
      <c r="D441" s="45">
        <f t="shared" si="19"/>
        <v>-2.7236344435929079</v>
      </c>
    </row>
    <row r="442" spans="1:4">
      <c r="A442" s="44">
        <v>427</v>
      </c>
      <c r="B442" s="44">
        <f t="shared" si="21"/>
        <v>5.3658402523314033</v>
      </c>
      <c r="C442" s="45">
        <f t="shared" si="20"/>
        <v>3.474255853263025</v>
      </c>
      <c r="D442" s="45">
        <f t="shared" si="19"/>
        <v>-2.6931008715401203</v>
      </c>
    </row>
    <row r="443" spans="1:4">
      <c r="A443" s="44">
        <v>428</v>
      </c>
      <c r="B443" s="44">
        <f t="shared" si="21"/>
        <v>5.3784066229457625</v>
      </c>
      <c r="C443" s="45">
        <f t="shared" si="20"/>
        <v>3.5142709020125942</v>
      </c>
      <c r="D443" s="45">
        <f t="shared" si="19"/>
        <v>-2.6620620180914254</v>
      </c>
    </row>
    <row r="444" spans="1:4">
      <c r="A444" s="44">
        <v>429</v>
      </c>
      <c r="B444" s="44">
        <f t="shared" si="21"/>
        <v>5.3909729935601218</v>
      </c>
      <c r="C444" s="45">
        <f t="shared" si="20"/>
        <v>3.5538927558717619</v>
      </c>
      <c r="D444" s="45">
        <f t="shared" si="19"/>
        <v>-2.6305227846415953</v>
      </c>
    </row>
    <row r="445" spans="1:4">
      <c r="A445" s="44">
        <v>430</v>
      </c>
      <c r="B445" s="44">
        <f t="shared" si="21"/>
        <v>5.4035393641744811</v>
      </c>
      <c r="C445" s="45">
        <f t="shared" si="20"/>
        <v>3.5931151580904901</v>
      </c>
      <c r="D445" s="45">
        <f t="shared" si="19"/>
        <v>-2.5984881516012068</v>
      </c>
    </row>
    <row r="446" spans="1:4">
      <c r="A446" s="44">
        <v>431</v>
      </c>
      <c r="B446" s="44">
        <f t="shared" si="21"/>
        <v>5.4161057347888404</v>
      </c>
      <c r="C446" s="45">
        <f t="shared" si="20"/>
        <v>3.6319319149967884</v>
      </c>
      <c r="D446" s="45">
        <f t="shared" si="19"/>
        <v>-2.5659631776101737</v>
      </c>
    </row>
    <row r="447" spans="1:4">
      <c r="A447" s="44">
        <v>432</v>
      </c>
      <c r="B447" s="44">
        <f t="shared" si="21"/>
        <v>5.4286721054031997</v>
      </c>
      <c r="C447" s="45">
        <f t="shared" si="20"/>
        <v>3.6703368969747636</v>
      </c>
      <c r="D447" s="45">
        <f t="shared" si="19"/>
        <v>-2.532952998738931</v>
      </c>
    </row>
    <row r="448" spans="1:4">
      <c r="A448" s="44">
        <v>433</v>
      </c>
      <c r="B448" s="44">
        <f t="shared" si="21"/>
        <v>5.4412384760175589</v>
      </c>
      <c r="C448" s="45">
        <f t="shared" si="20"/>
        <v>3.7083240394325578</v>
      </c>
      <c r="D448" s="45">
        <f t="shared" si="19"/>
        <v>-2.4994628276773887</v>
      </c>
    </row>
    <row r="449" spans="1:4">
      <c r="A449" s="44">
        <v>434</v>
      </c>
      <c r="B449" s="44">
        <f t="shared" si="21"/>
        <v>5.4538048466319182</v>
      </c>
      <c r="C449" s="45">
        <f t="shared" si="20"/>
        <v>3.745887343760014</v>
      </c>
      <c r="D449" s="45">
        <f t="shared" si="19"/>
        <v>-2.4654979529117877</v>
      </c>
    </row>
    <row r="450" spans="1:4">
      <c r="A450" s="44">
        <v>435</v>
      </c>
      <c r="B450" s="44">
        <f t="shared" si="21"/>
        <v>5.4663712172462775</v>
      </c>
      <c r="C450" s="45">
        <f t="shared" si="20"/>
        <v>3.7830208782759316</v>
      </c>
      <c r="D450" s="45">
        <f t="shared" si="19"/>
        <v>-2.4310637378895867</v>
      </c>
    </row>
    <row r="451" spans="1:4">
      <c r="A451" s="44">
        <v>436</v>
      </c>
      <c r="B451" s="44">
        <f t="shared" si="21"/>
        <v>5.4789375878606368</v>
      </c>
      <c r="C451" s="45">
        <f t="shared" si="20"/>
        <v>3.8197187791647469</v>
      </c>
      <c r="D451" s="45">
        <f t="shared" si="19"/>
        <v>-2.3961656201725119</v>
      </c>
    </row>
    <row r="452" spans="1:4">
      <c r="A452" s="44">
        <v>437</v>
      </c>
      <c r="B452" s="44">
        <f t="shared" si="21"/>
        <v>5.4915039584749961</v>
      </c>
      <c r="C452" s="45">
        <f t="shared" si="20"/>
        <v>3.8559752514024908</v>
      </c>
      <c r="D452" s="45">
        <f t="shared" si="19"/>
        <v>-2.3608091105779025</v>
      </c>
    </row>
    <row r="453" spans="1:4">
      <c r="A453" s="44">
        <v>438</v>
      </c>
      <c r="B453" s="44">
        <f t="shared" si="21"/>
        <v>5.5040703290893553</v>
      </c>
      <c r="C453" s="45">
        <f t="shared" si="20"/>
        <v>3.891784569671902</v>
      </c>
      <c r="D453" s="45">
        <f t="shared" si="19"/>
        <v>-2.3249997923084895</v>
      </c>
    </row>
    <row r="454" spans="1:4">
      <c r="A454" s="44">
        <v>439</v>
      </c>
      <c r="B454" s="44">
        <f t="shared" si="21"/>
        <v>5.5166366997037146</v>
      </c>
      <c r="C454" s="45">
        <f t="shared" si="20"/>
        <v>3.9271410792665087</v>
      </c>
      <c r="D454" s="45">
        <f t="shared" si="19"/>
        <v>-2.2887433200707421</v>
      </c>
    </row>
    <row r="455" spans="1:4">
      <c r="A455" s="44">
        <v>440</v>
      </c>
      <c r="B455" s="44">
        <f t="shared" si="21"/>
        <v>5.5292030703180739</v>
      </c>
      <c r="C455" s="45">
        <f t="shared" si="20"/>
        <v>3.9620391969835804</v>
      </c>
      <c r="D455" s="45">
        <f t="shared" si="19"/>
        <v>-2.252045419181925</v>
      </c>
    </row>
    <row r="456" spans="1:4">
      <c r="A456" s="44">
        <v>441</v>
      </c>
      <c r="B456" s="44">
        <f t="shared" si="21"/>
        <v>5.5417694409324332</v>
      </c>
      <c r="C456" s="45">
        <f t="shared" si="20"/>
        <v>3.9964734120057788</v>
      </c>
      <c r="D456" s="45">
        <f t="shared" si="19"/>
        <v>-2.2149118846660043</v>
      </c>
    </row>
    <row r="457" spans="1:4">
      <c r="A457" s="44">
        <v>442</v>
      </c>
      <c r="B457" s="44">
        <f t="shared" si="21"/>
        <v>5.5543358115467925</v>
      </c>
      <c r="C457" s="45">
        <f t="shared" si="20"/>
        <v>4.0304382867713766</v>
      </c>
      <c r="D457" s="45">
        <f t="shared" si="19"/>
        <v>-2.1773485803385451</v>
      </c>
    </row>
    <row r="458" spans="1:4">
      <c r="A458" s="44">
        <v>443</v>
      </c>
      <c r="B458" s="44">
        <f t="shared" si="21"/>
        <v>5.5669021821611517</v>
      </c>
      <c r="C458" s="45">
        <f t="shared" si="20"/>
        <v>4.0639284578329162</v>
      </c>
      <c r="D458" s="45">
        <f t="shared" si="19"/>
        <v>-2.1393614378807491</v>
      </c>
    </row>
    <row r="459" spans="1:4">
      <c r="A459" s="44">
        <v>444</v>
      </c>
      <c r="B459" s="44">
        <f t="shared" si="21"/>
        <v>5.579468552775511</v>
      </c>
      <c r="C459" s="45">
        <f t="shared" si="20"/>
        <v>4.0969386367041558</v>
      </c>
      <c r="D459" s="45">
        <f t="shared" si="19"/>
        <v>-2.1009564559027711</v>
      </c>
    </row>
    <row r="460" spans="1:4">
      <c r="A460" s="44">
        <v>445</v>
      </c>
      <c r="B460" s="44">
        <f t="shared" si="21"/>
        <v>5.5920349233898703</v>
      </c>
      <c r="C460" s="45">
        <f t="shared" si="20"/>
        <v>4.1294636106951863</v>
      </c>
      <c r="D460" s="45">
        <f t="shared" si="19"/>
        <v>-2.0621396989964702</v>
      </c>
    </row>
    <row r="461" spans="1:4">
      <c r="A461" s="44">
        <v>446</v>
      </c>
      <c r="B461" s="44">
        <f t="shared" si="21"/>
        <v>5.6046012940042296</v>
      </c>
      <c r="C461" s="45">
        <f t="shared" si="20"/>
        <v>4.1614982437355712</v>
      </c>
      <c r="D461" s="45">
        <f t="shared" si="19"/>
        <v>-2.0229172967777398</v>
      </c>
    </row>
    <row r="462" spans="1:4">
      <c r="A462" s="44">
        <v>447</v>
      </c>
      <c r="B462" s="44">
        <f t="shared" si="21"/>
        <v>5.6171676646185889</v>
      </c>
      <c r="C462" s="45">
        <f t="shared" si="20"/>
        <v>4.1930374771853982</v>
      </c>
      <c r="D462" s="45">
        <f t="shared" si="19"/>
        <v>-1.9832954429185699</v>
      </c>
    </row>
    <row r="463" spans="1:4">
      <c r="A463" s="44">
        <v>448</v>
      </c>
      <c r="B463" s="44">
        <f t="shared" si="21"/>
        <v>5.6297340352329481</v>
      </c>
      <c r="C463" s="45">
        <f t="shared" si="20"/>
        <v>4.2240763306340909</v>
      </c>
      <c r="D463" s="45">
        <f t="shared" ref="D463:D515" si="22">$C$3+$C$4*SIN(B463)</f>
        <v>-1.943280394168998</v>
      </c>
    </row>
    <row r="464" spans="1:4">
      <c r="A464" s="44">
        <v>449</v>
      </c>
      <c r="B464" s="44">
        <f t="shared" si="21"/>
        <v>5.6423004058473074</v>
      </c>
      <c r="C464" s="45">
        <f t="shared" ref="C464:C515" si="23">$C$2+$C$4*COS(B464)</f>
        <v>4.2546099026868749</v>
      </c>
      <c r="D464" s="45">
        <f t="shared" si="22"/>
        <v>-1.9028784693690888</v>
      </c>
    </row>
    <row r="465" spans="1:4">
      <c r="A465" s="44">
        <v>450</v>
      </c>
      <c r="B465" s="44">
        <f t="shared" ref="B465:B515" si="24">B464+$C$12</f>
        <v>5.6548667764616667</v>
      </c>
      <c r="C465" s="45">
        <f t="shared" si="23"/>
        <v>4.2846333717387672</v>
      </c>
      <c r="D465" s="45">
        <f t="shared" si="22"/>
        <v>-1.8620960484511233</v>
      </c>
    </row>
    <row r="466" spans="1:4">
      <c r="A466" s="44">
        <v>451</v>
      </c>
      <c r="B466" s="44">
        <f t="shared" si="24"/>
        <v>5.667433147076026</v>
      </c>
      <c r="C466" s="45">
        <f t="shared" si="23"/>
        <v>4.3141419967359624</v>
      </c>
      <c r="D466" s="45">
        <f t="shared" si="22"/>
        <v>-1.8209395714321288</v>
      </c>
    </row>
    <row r="467" spans="1:4">
      <c r="A467" s="44">
        <v>452</v>
      </c>
      <c r="B467" s="44">
        <f t="shared" si="24"/>
        <v>5.6799995176903852</v>
      </c>
      <c r="C467" s="45">
        <f t="shared" si="23"/>
        <v>4.3431311179244965</v>
      </c>
      <c r="D467" s="45">
        <f t="shared" si="22"/>
        <v>-1.7794155373969285</v>
      </c>
    </row>
    <row r="468" spans="1:4">
      <c r="A468" s="44">
        <v>453</v>
      </c>
      <c r="B468" s="44">
        <f t="shared" si="24"/>
        <v>5.6925658883047445</v>
      </c>
      <c r="C468" s="45">
        <f t="shared" si="23"/>
        <v>4.3715961575860831</v>
      </c>
      <c r="D468" s="45">
        <f t="shared" si="22"/>
        <v>-1.7375305034718567</v>
      </c>
    </row>
    <row r="469" spans="1:4">
      <c r="A469" s="44">
        <v>454</v>
      </c>
      <c r="B469" s="44">
        <f t="shared" si="24"/>
        <v>5.7051322589191038</v>
      </c>
      <c r="C469" s="45">
        <f t="shared" si="23"/>
        <v>4.3995326207609819</v>
      </c>
      <c r="D469" s="45">
        <f t="shared" si="22"/>
        <v>-1.6952910837893187</v>
      </c>
    </row>
    <row r="470" spans="1:4">
      <c r="A470" s="44">
        <v>455</v>
      </c>
      <c r="B470" s="44">
        <f t="shared" si="24"/>
        <v>5.7176986295334631</v>
      </c>
      <c r="C470" s="45">
        <f t="shared" si="23"/>
        <v>4.4269360959578075</v>
      </c>
      <c r="D470" s="45">
        <f t="shared" si="22"/>
        <v>-1.6527039484433366</v>
      </c>
    </row>
    <row r="471" spans="1:4">
      <c r="A471" s="44">
        <v>456</v>
      </c>
      <c r="B471" s="44">
        <f t="shared" si="24"/>
        <v>5.7302650001478224</v>
      </c>
      <c r="C471" s="45">
        <f t="shared" si="23"/>
        <v>4.4538022558501558</v>
      </c>
      <c r="D471" s="45">
        <f t="shared" si="22"/>
        <v>-1.6097758224362666</v>
      </c>
    </row>
    <row r="472" spans="1:4">
      <c r="A472" s="44">
        <v>457</v>
      </c>
      <c r="B472" s="44">
        <f t="shared" si="24"/>
        <v>5.7428313707621816</v>
      </c>
      <c r="C472" s="45">
        <f t="shared" si="23"/>
        <v>4.4801268579599363</v>
      </c>
      <c r="D472" s="45">
        <f t="shared" si="22"/>
        <v>-1.5665134846168445</v>
      </c>
    </row>
    <row r="473" spans="1:4">
      <c r="A473" s="44">
        <v>458</v>
      </c>
      <c r="B473" s="44">
        <f t="shared" si="24"/>
        <v>5.7553977413765409</v>
      </c>
      <c r="C473" s="45">
        <f t="shared" si="23"/>
        <v>4.5059057453273121</v>
      </c>
      <c r="D473" s="45">
        <f t="shared" si="22"/>
        <v>-1.5229237666097251</v>
      </c>
    </row>
    <row r="474" spans="1:4">
      <c r="A474" s="44">
        <v>459</v>
      </c>
      <c r="B474" s="44">
        <f t="shared" si="24"/>
        <v>5.7679641119909002</v>
      </c>
      <c r="C474" s="45">
        <f t="shared" si="23"/>
        <v>4.53113484716713</v>
      </c>
      <c r="D474" s="45">
        <f t="shared" si="22"/>
        <v>-1.4790135517366894</v>
      </c>
    </row>
    <row r="475" spans="1:4">
      <c r="A475" s="44">
        <v>460</v>
      </c>
      <c r="B475" s="44">
        <f t="shared" si="24"/>
        <v>5.7805304826052595</v>
      </c>
      <c r="C475" s="45">
        <f t="shared" si="23"/>
        <v>4.5558101795117434</v>
      </c>
      <c r="D475" s="45">
        <f t="shared" si="22"/>
        <v>-1.4347897739296895</v>
      </c>
    </row>
    <row r="476" spans="1:4">
      <c r="A476" s="44">
        <v>461</v>
      </c>
      <c r="B476" s="44">
        <f t="shared" si="24"/>
        <v>5.7930968532196188</v>
      </c>
      <c r="C476" s="45">
        <f t="shared" si="23"/>
        <v>4.5799278458401309</v>
      </c>
      <c r="D476" s="45">
        <f t="shared" si="22"/>
        <v>-1.390259416635899</v>
      </c>
    </row>
    <row r="477" spans="1:4">
      <c r="A477" s="44">
        <v>462</v>
      </c>
      <c r="B477" s="44">
        <f t="shared" si="24"/>
        <v>5.805663223833978</v>
      </c>
      <c r="C477" s="45">
        <f t="shared" si="23"/>
        <v>4.6034840376931969</v>
      </c>
      <c r="D477" s="45">
        <f t="shared" si="22"/>
        <v>-1.3454295117149471</v>
      </c>
    </row>
    <row r="478" spans="1:4">
      <c r="A478" s="44">
        <v>463</v>
      </c>
      <c r="B478" s="44">
        <f t="shared" si="24"/>
        <v>5.8182295944483373</v>
      </c>
      <c r="C478" s="45">
        <f t="shared" si="23"/>
        <v>4.6264750352751767</v>
      </c>
      <c r="D478" s="45">
        <f t="shared" si="22"/>
        <v>-1.3003071383285052</v>
      </c>
    </row>
    <row r="479" spans="1:4">
      <c r="A479" s="44">
        <v>464</v>
      </c>
      <c r="B479" s="44">
        <f t="shared" si="24"/>
        <v>5.8307959650626966</v>
      </c>
      <c r="C479" s="45">
        <f t="shared" si="23"/>
        <v>4.6488972080410313</v>
      </c>
      <c r="D479" s="45">
        <f t="shared" si="22"/>
        <v>-1.2548994218224068</v>
      </c>
    </row>
    <row r="480" spans="1:4">
      <c r="A480" s="44">
        <v>465</v>
      </c>
      <c r="B480" s="44">
        <f t="shared" si="24"/>
        <v>5.8433623356770559</v>
      </c>
      <c r="C480" s="45">
        <f t="shared" si="23"/>
        <v>4.6707470152697566</v>
      </c>
      <c r="D480" s="45">
        <f t="shared" si="22"/>
        <v>-1.2092135326014706</v>
      </c>
    </row>
    <row r="481" spans="1:4">
      <c r="A481" s="44">
        <v>466</v>
      </c>
      <c r="B481" s="44">
        <f t="shared" si="24"/>
        <v>5.8559287062914152</v>
      </c>
      <c r="C481" s="45">
        <f t="shared" si="23"/>
        <v>4.6920210066234986</v>
      </c>
      <c r="D481" s="45">
        <f t="shared" si="22"/>
        <v>-1.1632566849972128</v>
      </c>
    </row>
    <row r="482" spans="1:4">
      <c r="A482" s="44">
        <v>467</v>
      </c>
      <c r="B482" s="44">
        <f t="shared" si="24"/>
        <v>5.8684950769057744</v>
      </c>
      <c r="C482" s="45">
        <f t="shared" si="23"/>
        <v>4.712715822692406</v>
      </c>
      <c r="D482" s="45">
        <f t="shared" si="22"/>
        <v>-1.1170361361286187</v>
      </c>
    </row>
    <row r="483" spans="1:4">
      <c r="A483" s="44">
        <v>468</v>
      </c>
      <c r="B483" s="44">
        <f t="shared" si="24"/>
        <v>5.8810614475201337</v>
      </c>
      <c r="C483" s="45">
        <f t="shared" si="23"/>
        <v>4.732828195525121</v>
      </c>
      <c r="D483" s="45">
        <f t="shared" si="22"/>
        <v>-1.0705591847561595</v>
      </c>
    </row>
    <row r="484" spans="1:4">
      <c r="A484" s="44">
        <v>469</v>
      </c>
      <c r="B484" s="44">
        <f t="shared" si="24"/>
        <v>5.893627818134493</v>
      </c>
      <c r="C484" s="45">
        <f t="shared" si="23"/>
        <v>4.7523549491448236</v>
      </c>
      <c r="D484" s="45">
        <f t="shared" si="22"/>
        <v>-1.0238331701292358</v>
      </c>
    </row>
    <row r="485" spans="1:4">
      <c r="A485" s="44">
        <v>470</v>
      </c>
      <c r="B485" s="44">
        <f t="shared" si="24"/>
        <v>5.9061941887488523</v>
      </c>
      <c r="C485" s="45">
        <f t="shared" si="23"/>
        <v>4.771293000050755</v>
      </c>
      <c r="D485" s="45">
        <f t="shared" si="22"/>
        <v>-0.97686547082722142</v>
      </c>
    </row>
    <row r="486" spans="1:4">
      <c r="A486" s="44">
        <v>471</v>
      </c>
      <c r="B486" s="44">
        <f t="shared" si="24"/>
        <v>5.9187605593632115</v>
      </c>
      <c r="C486" s="45">
        <f t="shared" si="23"/>
        <v>4.7896393577051404</v>
      </c>
      <c r="D486" s="45">
        <f t="shared" si="22"/>
        <v>-0.92966350359430383</v>
      </c>
    </row>
    <row r="487" spans="1:4">
      <c r="A487" s="44">
        <v>472</v>
      </c>
      <c r="B487" s="44">
        <f t="shared" si="24"/>
        <v>5.9313269299775708</v>
      </c>
      <c r="C487" s="45">
        <f t="shared" si="23"/>
        <v>4.8073911250054282</v>
      </c>
      <c r="D487" s="45">
        <f t="shared" si="22"/>
        <v>-0.88223472216829102</v>
      </c>
    </row>
    <row r="488" spans="1:4">
      <c r="A488" s="44">
        <v>473</v>
      </c>
      <c r="B488" s="44">
        <f t="shared" si="24"/>
        <v>5.9438933005919301</v>
      </c>
      <c r="C488" s="45">
        <f t="shared" si="23"/>
        <v>4.8245454987417773</v>
      </c>
      <c r="D488" s="45">
        <f t="shared" si="22"/>
        <v>-0.83458661610358276</v>
      </c>
    </row>
    <row r="489" spans="1:4">
      <c r="A489" s="44">
        <v>474</v>
      </c>
      <c r="B489" s="44">
        <f t="shared" si="24"/>
        <v>5.9564596712062894</v>
      </c>
      <c r="C489" s="45">
        <f t="shared" si="23"/>
        <v>4.8410997700397145</v>
      </c>
      <c r="D489" s="45">
        <f t="shared" si="22"/>
        <v>-0.78672670958848034</v>
      </c>
    </row>
    <row r="490" spans="1:4">
      <c r="A490" s="44">
        <v>475</v>
      </c>
      <c r="B490" s="44">
        <f t="shared" si="24"/>
        <v>5.9690260418206487</v>
      </c>
      <c r="C490" s="45">
        <f t="shared" si="23"/>
        <v>4.857051324787899</v>
      </c>
      <c r="D490" s="45">
        <f t="shared" si="22"/>
        <v>-0.73866256025703214</v>
      </c>
    </row>
    <row r="491" spans="1:4">
      <c r="A491" s="44">
        <v>476</v>
      </c>
      <c r="B491" s="44">
        <f t="shared" si="24"/>
        <v>5.9815924124350079</v>
      </c>
      <c r="C491" s="45">
        <f t="shared" si="23"/>
        <v>4.8723976440509196</v>
      </c>
      <c r="D491" s="45">
        <f t="shared" si="22"/>
        <v>-0.69040175799559556</v>
      </c>
    </row>
    <row r="492" spans="1:4">
      <c r="A492" s="44">
        <v>477</v>
      </c>
      <c r="B492" s="44">
        <f t="shared" si="24"/>
        <v>5.9941587830493672</v>
      </c>
      <c r="C492" s="45">
        <f t="shared" si="23"/>
        <v>4.8871363044670648</v>
      </c>
      <c r="D492" s="45">
        <f t="shared" si="22"/>
        <v>-0.64195192374430399</v>
      </c>
    </row>
    <row r="493" spans="1:4">
      <c r="A493" s="44">
        <v>478</v>
      </c>
      <c r="B493" s="44">
        <f t="shared" si="24"/>
        <v>6.0067251536637265</v>
      </c>
      <c r="C493" s="45">
        <f t="shared" si="23"/>
        <v>4.9012649786309979</v>
      </c>
      <c r="D493" s="45">
        <f t="shared" si="22"/>
        <v>-0.59332070829363415</v>
      </c>
    </row>
    <row r="494" spans="1:4">
      <c r="A494" s="44">
        <v>479</v>
      </c>
      <c r="B494" s="44">
        <f t="shared" si="24"/>
        <v>6.0192915242780858</v>
      </c>
      <c r="C494" s="45">
        <f t="shared" si="23"/>
        <v>4.9147814354612853</v>
      </c>
      <c r="D494" s="45">
        <f t="shared" si="22"/>
        <v>-0.54451579107625692</v>
      </c>
    </row>
    <row r="495" spans="1:4">
      <c r="A495" s="44">
        <v>480</v>
      </c>
      <c r="B495" s="44">
        <f t="shared" si="24"/>
        <v>6.0318578948924451</v>
      </c>
      <c r="C495" s="45">
        <f t="shared" si="23"/>
        <v>4.927683540552704</v>
      </c>
      <c r="D495" s="45">
        <f t="shared" si="22"/>
        <v>-0.49554487895436516</v>
      </c>
    </row>
    <row r="496" spans="1:4">
      <c r="A496" s="44">
        <v>481</v>
      </c>
      <c r="B496" s="44">
        <f t="shared" si="24"/>
        <v>6.0444242655068043</v>
      </c>
      <c r="C496" s="45">
        <f t="shared" si="23"/>
        <v>4.9399692565132947</v>
      </c>
      <c r="D496" s="45">
        <f t="shared" si="22"/>
        <v>-0.44641570500267191</v>
      </c>
    </row>
    <row r="497" spans="1:4">
      <c r="A497" s="44">
        <v>482</v>
      </c>
      <c r="B497" s="44">
        <f t="shared" si="24"/>
        <v>6.0569906361211636</v>
      </c>
      <c r="C497" s="45">
        <f t="shared" si="23"/>
        <v>4.9516366432860881</v>
      </c>
      <c r="D497" s="45">
        <f t="shared" si="22"/>
        <v>-0.39713602728726749</v>
      </c>
    </row>
    <row r="498" spans="1:4">
      <c r="A498" s="44">
        <v>483</v>
      </c>
      <c r="B498" s="44">
        <f t="shared" si="24"/>
        <v>6.0695570067355229</v>
      </c>
      <c r="C498" s="45">
        <f t="shared" si="23"/>
        <v>4.962683858455458</v>
      </c>
      <c r="D498" s="45">
        <f t="shared" si="22"/>
        <v>-0.34771362764053138</v>
      </c>
    </row>
    <row r="499" spans="1:4">
      <c r="A499" s="44">
        <v>484</v>
      </c>
      <c r="B499" s="44">
        <f t="shared" si="24"/>
        <v>6.0821233773498822</v>
      </c>
      <c r="C499" s="45">
        <f t="shared" si="23"/>
        <v>4.9731091575380661</v>
      </c>
      <c r="D499" s="45">
        <f t="shared" si="22"/>
        <v>-0.29815631043229052</v>
      </c>
    </row>
    <row r="500" spans="1:4">
      <c r="A500" s="44">
        <v>485</v>
      </c>
      <c r="B500" s="44">
        <f t="shared" si="24"/>
        <v>6.0946897479642415</v>
      </c>
      <c r="C500" s="45">
        <f t="shared" si="23"/>
        <v>4.9829108942583353</v>
      </c>
      <c r="D500" s="45">
        <f t="shared" si="22"/>
        <v>-0.24847190133741837</v>
      </c>
    </row>
    <row r="501" spans="1:4">
      <c r="A501" s="44">
        <v>486</v>
      </c>
      <c r="B501" s="44">
        <f t="shared" si="24"/>
        <v>6.1072561185786007</v>
      </c>
      <c r="C501" s="45">
        <f t="shared" si="23"/>
        <v>4.9920875208084103</v>
      </c>
      <c r="D501" s="45">
        <f t="shared" si="22"/>
        <v>-0.1986682461000715</v>
      </c>
    </row>
    <row r="502" spans="1:4">
      <c r="A502" s="44">
        <v>487</v>
      </c>
      <c r="B502" s="44">
        <f t="shared" si="24"/>
        <v>6.11982248919296</v>
      </c>
      <c r="C502" s="45">
        <f t="shared" si="23"/>
        <v>5.0006375880925802</v>
      </c>
      <c r="D502" s="45">
        <f t="shared" si="22"/>
        <v>-0.14875320929475377</v>
      </c>
    </row>
    <row r="503" spans="1:4">
      <c r="A503" s="44">
        <v>488</v>
      </c>
      <c r="B503" s="44">
        <f t="shared" si="24"/>
        <v>6.1323888598073193</v>
      </c>
      <c r="C503" s="45">
        <f t="shared" si="23"/>
        <v>5.0085597459561058</v>
      </c>
      <c r="D503" s="45">
        <f t="shared" si="22"/>
        <v>-9.8734673084410307E-2</v>
      </c>
    </row>
    <row r="504" spans="1:4">
      <c r="A504" s="44">
        <v>489</v>
      </c>
      <c r="B504" s="44">
        <f t="shared" si="24"/>
        <v>6.1449552304216786</v>
      </c>
      <c r="C504" s="45">
        <f t="shared" si="23"/>
        <v>5.0158527433984235</v>
      </c>
      <c r="D504" s="45">
        <f t="shared" si="22"/>
        <v>-4.8620535975742007E-2</v>
      </c>
    </row>
    <row r="505" spans="1:4">
      <c r="A505" s="44">
        <v>490</v>
      </c>
      <c r="B505" s="44">
        <f t="shared" si="24"/>
        <v>6.1575216010360379</v>
      </c>
      <c r="C505" s="45">
        <f t="shared" si="23"/>
        <v>5.0225154287706948</v>
      </c>
      <c r="D505" s="45">
        <f t="shared" si="22"/>
        <v>1.5812884280601569E-3</v>
      </c>
    </row>
    <row r="506" spans="1:4">
      <c r="A506" s="44">
        <v>491</v>
      </c>
      <c r="B506" s="44">
        <f t="shared" si="24"/>
        <v>6.1700879716503971</v>
      </c>
      <c r="C506" s="45">
        <f t="shared" si="23"/>
        <v>5.0285467499576617</v>
      </c>
      <c r="D506" s="45">
        <f t="shared" si="22"/>
        <v>5.1862872676964822E-2</v>
      </c>
    </row>
    <row r="507" spans="1:4">
      <c r="A507" s="44">
        <v>492</v>
      </c>
      <c r="B507" s="44">
        <f t="shared" si="24"/>
        <v>6.1826543422647564</v>
      </c>
      <c r="C507" s="45">
        <f t="shared" si="23"/>
        <v>5.0339457545437929</v>
      </c>
      <c r="D507" s="45">
        <f t="shared" si="22"/>
        <v>0.10221627672593647</v>
      </c>
    </row>
    <row r="508" spans="1:4">
      <c r="A508" s="44">
        <v>493</v>
      </c>
      <c r="B508" s="44">
        <f t="shared" si="24"/>
        <v>6.1952207128791157</v>
      </c>
      <c r="C508" s="45">
        <f t="shared" si="23"/>
        <v>5.0387115899636763</v>
      </c>
      <c r="D508" s="45">
        <f t="shared" si="22"/>
        <v>0.1526335491887606</v>
      </c>
    </row>
    <row r="509" spans="1:4">
      <c r="A509" s="44">
        <v>494</v>
      </c>
      <c r="B509" s="44">
        <f t="shared" si="24"/>
        <v>6.207787083493475</v>
      </c>
      <c r="C509" s="45">
        <f t="shared" si="23"/>
        <v>5.0428435036366528</v>
      </c>
      <c r="D509" s="45">
        <f t="shared" si="22"/>
        <v>0.20310672859365975</v>
      </c>
    </row>
    <row r="510" spans="1:4">
      <c r="A510" s="44">
        <v>495</v>
      </c>
      <c r="B510" s="44">
        <f t="shared" si="24"/>
        <v>6.2203534541078342</v>
      </c>
      <c r="C510" s="45">
        <f t="shared" si="23"/>
        <v>5.0463408430856527</v>
      </c>
      <c r="D510" s="45">
        <f t="shared" si="22"/>
        <v>0.25362784464050225</v>
      </c>
    </row>
    <row r="511" spans="1:4">
      <c r="A511" s="44">
        <v>496</v>
      </c>
      <c r="B511" s="44">
        <f t="shared" si="24"/>
        <v>6.2329198247221935</v>
      </c>
      <c r="C511" s="45">
        <f t="shared" si="23"/>
        <v>5.0492030560402359</v>
      </c>
      <c r="D511" s="45">
        <f t="shared" si="22"/>
        <v>0.30418891945940485</v>
      </c>
    </row>
    <row r="512" spans="1:4">
      <c r="A512" s="44">
        <v>497</v>
      </c>
      <c r="B512" s="44">
        <f t="shared" si="24"/>
        <v>6.2454861953365528</v>
      </c>
      <c r="C512" s="45">
        <f t="shared" si="23"/>
        <v>5.051429690523797</v>
      </c>
      <c r="D512" s="45">
        <f t="shared" si="22"/>
        <v>0.35478196887053126</v>
      </c>
    </row>
    <row r="513" spans="1:9">
      <c r="A513" s="44">
        <v>498</v>
      </c>
      <c r="B513" s="44">
        <f t="shared" si="24"/>
        <v>6.2580525659509121</v>
      </c>
      <c r="C513" s="45">
        <f t="shared" si="23"/>
        <v>5.053020394924939</v>
      </c>
      <c r="D513" s="45">
        <f t="shared" si="22"/>
        <v>0.40539900364488612</v>
      </c>
    </row>
    <row r="514" spans="1:9">
      <c r="A514" s="44">
        <v>499</v>
      </c>
      <c r="B514" s="44">
        <f t="shared" si="24"/>
        <v>6.2706189365652714</v>
      </c>
      <c r="C514" s="45">
        <f t="shared" si="23"/>
        <v>5.0539749180529974</v>
      </c>
      <c r="D514" s="45">
        <f t="shared" si="22"/>
        <v>0.45603203076590726</v>
      </c>
    </row>
    <row r="515" spans="1:9">
      <c r="A515" s="44">
        <v>500</v>
      </c>
      <c r="B515" s="44">
        <f t="shared" si="24"/>
        <v>6.2831853071796306</v>
      </c>
      <c r="C515" s="45">
        <f t="shared" si="23"/>
        <v>5.0542931091777046</v>
      </c>
      <c r="D515" s="45">
        <f t="shared" si="22"/>
        <v>0.50667305469165558</v>
      </c>
    </row>
    <row r="516" spans="1:9">
      <c r="A516" s="44" t="s">
        <v>18</v>
      </c>
      <c r="B516" s="44" t="s">
        <v>18</v>
      </c>
      <c r="C516" s="44" t="s">
        <v>18</v>
      </c>
      <c r="D516" s="44" t="s">
        <v>18</v>
      </c>
      <c r="E516" s="44" t="s">
        <v>18</v>
      </c>
      <c r="F516" s="44" t="s">
        <v>18</v>
      </c>
      <c r="G516" s="44" t="s">
        <v>18</v>
      </c>
      <c r="H516" s="44" t="s">
        <v>18</v>
      </c>
      <c r="I516" s="44" t="s">
        <v>18</v>
      </c>
    </row>
  </sheetData>
  <pageMargins left="0.75" right="0.75" top="1" bottom="1" header="0.5" footer="0.5"/>
  <pageSetup orientation="portrait" horizontalDpi="4294967293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22"/>
  <sheetViews>
    <sheetView topLeftCell="G1" zoomScale="104" zoomScaleNormal="104" workbookViewId="0">
      <selection activeCell="N3" sqref="N3"/>
    </sheetView>
  </sheetViews>
  <sheetFormatPr defaultRowHeight="18.5"/>
  <cols>
    <col min="1" max="2" width="8.7265625" style="2"/>
    <col min="3" max="3" width="6.1796875" style="2" bestFit="1" customWidth="1"/>
    <col min="4" max="4" width="5.90625" style="2" customWidth="1"/>
    <col min="5" max="8" width="8.7265625" style="2"/>
    <col min="9" max="9" width="15.08984375" style="2" customWidth="1"/>
    <col min="10" max="11" width="8.7265625" style="2"/>
    <col min="12" max="17" width="8.6328125" style="2" customWidth="1"/>
    <col min="18" max="16384" width="8.7265625" style="2"/>
  </cols>
  <sheetData>
    <row r="1" spans="1:22">
      <c r="F1" s="2">
        <f ca="1">RAND()</f>
        <v>0.19629912430628027</v>
      </c>
    </row>
    <row r="2" spans="1:22">
      <c r="I2" s="8"/>
      <c r="J2" s="8"/>
      <c r="K2" s="8"/>
      <c r="M2" s="3"/>
      <c r="N2" s="8"/>
      <c r="O2" s="21" t="s">
        <v>56</v>
      </c>
      <c r="P2" s="21" t="s">
        <v>57</v>
      </c>
      <c r="Q2" s="8"/>
    </row>
    <row r="3" spans="1:22" ht="20.5">
      <c r="A3" s="10"/>
      <c r="I3" s="5" t="s">
        <v>55</v>
      </c>
      <c r="J3" s="56">
        <v>2</v>
      </c>
      <c r="K3" s="8"/>
      <c r="M3" s="5" t="s">
        <v>55</v>
      </c>
      <c r="N3" s="58">
        <f t="array" aca="1" ref="N3:N6" ca="1">MMULT(L20:O23,S13:S16)</f>
        <v>3.2035230723966137</v>
      </c>
      <c r="O3" s="59">
        <f ca="1">(N3-J3)</f>
        <v>1.2035230723966137</v>
      </c>
      <c r="P3" s="59">
        <f ca="1">O3/J3</f>
        <v>0.60176153619830686</v>
      </c>
      <c r="Q3" s="8"/>
    </row>
    <row r="4" spans="1:22" ht="20.5">
      <c r="I4" s="5" t="s">
        <v>19</v>
      </c>
      <c r="J4" s="56">
        <v>0.5</v>
      </c>
      <c r="K4" s="8"/>
      <c r="M4" s="5" t="s">
        <v>19</v>
      </c>
      <c r="N4" s="58">
        <f ca="1"/>
        <v>0.33171387629013793</v>
      </c>
      <c r="O4" s="59">
        <f ca="1">(N4-J4)</f>
        <v>-0.16828612370986207</v>
      </c>
      <c r="P4" s="59">
        <f ca="1">O4/J4</f>
        <v>-0.33657224741972414</v>
      </c>
      <c r="Q4" s="8"/>
    </row>
    <row r="5" spans="1:22" ht="20.5">
      <c r="I5" s="5" t="s">
        <v>20</v>
      </c>
      <c r="J5" s="56">
        <v>0.1</v>
      </c>
      <c r="K5" s="8"/>
      <c r="M5" s="5" t="s">
        <v>20</v>
      </c>
      <c r="N5" s="58">
        <f ca="1"/>
        <v>0.10457669721577312</v>
      </c>
      <c r="O5" s="59">
        <f ca="1">(N5-J5)</f>
        <v>4.5766972157731123E-3</v>
      </c>
      <c r="P5" s="59">
        <f ca="1">O5/J5</f>
        <v>4.5766972157731123E-2</v>
      </c>
      <c r="Q5" s="8"/>
    </row>
    <row r="6" spans="1:22" ht="20.5">
      <c r="I6" s="5" t="s">
        <v>21</v>
      </c>
      <c r="J6" s="56">
        <v>30</v>
      </c>
      <c r="K6" s="8"/>
      <c r="M6" s="5" t="s">
        <v>21</v>
      </c>
      <c r="N6" s="58">
        <f ca="1"/>
        <v>29.452140593040212</v>
      </c>
      <c r="O6" s="59">
        <f ca="1">(N6-J6)</f>
        <v>-0.54785940695978752</v>
      </c>
      <c r="P6" s="59">
        <f ca="1">O6/J6</f>
        <v>-1.8261980231992919E-2</v>
      </c>
      <c r="Q6" s="8"/>
    </row>
    <row r="7" spans="1:22" ht="20.5">
      <c r="I7" s="5" t="s">
        <v>14</v>
      </c>
      <c r="J7" s="56">
        <v>15</v>
      </c>
      <c r="K7" s="8"/>
      <c r="M7" s="3"/>
      <c r="N7" s="8"/>
      <c r="O7" s="8"/>
      <c r="P7" s="8"/>
      <c r="Q7" s="8"/>
    </row>
    <row r="8" spans="1:22">
      <c r="I8" s="55" t="s">
        <v>36</v>
      </c>
      <c r="J8" s="56">
        <v>2</v>
      </c>
      <c r="K8" s="8"/>
      <c r="U8" s="17"/>
      <c r="V8" s="17"/>
    </row>
    <row r="9" spans="1:22">
      <c r="I9" s="5" t="s">
        <v>35</v>
      </c>
      <c r="J9" s="56">
        <v>5</v>
      </c>
      <c r="K9" s="8"/>
      <c r="U9" s="10"/>
      <c r="V9" s="10"/>
    </row>
    <row r="10" spans="1:22">
      <c r="I10" s="8"/>
      <c r="J10" s="8"/>
      <c r="K10" s="8"/>
      <c r="U10" s="10"/>
      <c r="V10" s="10"/>
    </row>
    <row r="11" spans="1:22">
      <c r="U11" s="10"/>
      <c r="V11" s="10"/>
    </row>
    <row r="12" spans="1:22" ht="22">
      <c r="D12" s="11" t="s">
        <v>7</v>
      </c>
      <c r="E12" s="11" t="s">
        <v>43</v>
      </c>
      <c r="F12" s="11" t="s">
        <v>49</v>
      </c>
      <c r="G12" s="11" t="s">
        <v>50</v>
      </c>
      <c r="H12" s="11" t="s">
        <v>51</v>
      </c>
      <c r="I12" s="11" t="s">
        <v>52</v>
      </c>
      <c r="K12" s="61" t="s">
        <v>47</v>
      </c>
      <c r="L12" s="61"/>
      <c r="M12" s="61"/>
      <c r="N12" s="61"/>
      <c r="O12" s="61"/>
      <c r="P12" s="61"/>
      <c r="R12" s="61" t="s">
        <v>48</v>
      </c>
      <c r="S12" s="61"/>
      <c r="T12" s="61"/>
      <c r="U12" s="10"/>
      <c r="V12" s="10"/>
    </row>
    <row r="13" spans="1:22">
      <c r="D13" s="50">
        <v>1</v>
      </c>
      <c r="E13" s="9">
        <f t="shared" ref="E13:E42" ca="1" si="0">$J$3+$J$4*D13+$J$5*D13^2+$J$6*EXP(-0.5*(D13-$J$7)^2/$J$8^2)+$J$9*(RAND()-0.5)</f>
        <v>3.1247654914251703</v>
      </c>
      <c r="F13" s="51">
        <v>1</v>
      </c>
      <c r="G13" s="51">
        <f>D13</f>
        <v>1</v>
      </c>
      <c r="H13" s="51">
        <f>D13^2</f>
        <v>1</v>
      </c>
      <c r="I13" s="51">
        <f t="shared" ref="I13:I42" si="1">EXP(-0.5*(D13-$J$7)^2/$J$8^2)</f>
        <v>2.289734845645553E-11</v>
      </c>
      <c r="K13" s="8"/>
      <c r="L13" s="9">
        <f t="array" ref="L13:O16">MMULT(TRANSPOSE(F13:I42),F13:I42)</f>
        <v>30</v>
      </c>
      <c r="M13" s="9">
        <v>465</v>
      </c>
      <c r="N13" s="9">
        <v>9455</v>
      </c>
      <c r="O13" s="9">
        <v>5.0132565492613645</v>
      </c>
      <c r="P13" s="8"/>
      <c r="R13" s="8"/>
      <c r="S13" s="49">
        <f t="array" aca="1" ref="S13:S16" ca="1">MMULT(TRANSPOSE(F13:I42),E13:E42)</f>
        <v>1386.7764535397823</v>
      </c>
      <c r="T13" s="8"/>
      <c r="U13" s="10"/>
      <c r="V13" s="10"/>
    </row>
    <row r="14" spans="1:22">
      <c r="D14" s="50">
        <v>2</v>
      </c>
      <c r="E14" s="9">
        <f t="shared" ca="1" si="0"/>
        <v>5.6330110457722373</v>
      </c>
      <c r="F14" s="51">
        <v>1</v>
      </c>
      <c r="G14" s="51">
        <f t="shared" ref="G14:G42" si="2">D14</f>
        <v>2</v>
      </c>
      <c r="H14" s="51">
        <f t="shared" ref="H14:H42" si="3">D14^2</f>
        <v>4</v>
      </c>
      <c r="I14" s="51">
        <f t="shared" si="1"/>
        <v>6.6915860912927816E-10</v>
      </c>
      <c r="K14" s="8"/>
      <c r="L14" s="9">
        <v>465</v>
      </c>
      <c r="M14" s="9">
        <v>9455</v>
      </c>
      <c r="N14" s="9">
        <v>216225</v>
      </c>
      <c r="O14" s="9">
        <v>75.198848238929642</v>
      </c>
      <c r="P14" s="8"/>
      <c r="R14" s="8"/>
      <c r="S14" s="49">
        <f ca="1"/>
        <v>29452.856335235956</v>
      </c>
      <c r="T14" s="8"/>
    </row>
    <row r="15" spans="1:22">
      <c r="D15" s="50">
        <v>3</v>
      </c>
      <c r="E15" s="9">
        <f t="shared" ca="1" si="0"/>
        <v>6.4258374950405175</v>
      </c>
      <c r="F15" s="51">
        <v>1</v>
      </c>
      <c r="G15" s="51">
        <f t="shared" si="2"/>
        <v>3</v>
      </c>
      <c r="H15" s="51">
        <f t="shared" si="3"/>
        <v>9</v>
      </c>
      <c r="I15" s="51">
        <f t="shared" si="1"/>
        <v>1.5229979744712629E-8</v>
      </c>
      <c r="K15" s="8"/>
      <c r="L15" s="9">
        <v>9455</v>
      </c>
      <c r="M15" s="9">
        <v>216225</v>
      </c>
      <c r="N15" s="9">
        <v>5273999</v>
      </c>
      <c r="O15" s="9">
        <v>1148.0357497809855</v>
      </c>
      <c r="P15" s="8"/>
      <c r="R15" s="8"/>
      <c r="S15" s="49">
        <f ca="1"/>
        <v>687363.65039802215</v>
      </c>
      <c r="T15" s="8"/>
    </row>
    <row r="16" spans="1:22">
      <c r="D16" s="50">
        <v>4</v>
      </c>
      <c r="E16" s="9">
        <f t="shared" ca="1" si="0"/>
        <v>4.2829248873802719</v>
      </c>
      <c r="F16" s="51">
        <v>1</v>
      </c>
      <c r="G16" s="51">
        <f t="shared" si="2"/>
        <v>4</v>
      </c>
      <c r="H16" s="51">
        <f t="shared" si="3"/>
        <v>16</v>
      </c>
      <c r="I16" s="51">
        <f t="shared" si="1"/>
        <v>2.6995785033630141E-7</v>
      </c>
      <c r="K16" s="8"/>
      <c r="L16" s="9">
        <v>5.0132565492613645</v>
      </c>
      <c r="M16" s="9">
        <v>75.198848238929642</v>
      </c>
      <c r="N16" s="9">
        <v>1148.0357497809855</v>
      </c>
      <c r="O16" s="9">
        <v>3.5449077018110322</v>
      </c>
      <c r="P16" s="8"/>
      <c r="R16" s="8"/>
      <c r="S16" s="49">
        <f ca="1"/>
        <v>265.46749148611218</v>
      </c>
      <c r="T16" s="8"/>
    </row>
    <row r="17" spans="4:21">
      <c r="D17" s="50">
        <v>5</v>
      </c>
      <c r="E17" s="9">
        <f t="shared" ca="1" si="0"/>
        <v>7.9062761729064084</v>
      </c>
      <c r="F17" s="51">
        <v>1</v>
      </c>
      <c r="G17" s="51">
        <f t="shared" si="2"/>
        <v>5</v>
      </c>
      <c r="H17" s="51">
        <f t="shared" si="3"/>
        <v>25</v>
      </c>
      <c r="I17" s="51">
        <f t="shared" si="1"/>
        <v>3.7266531720786709E-6</v>
      </c>
      <c r="K17" s="8"/>
      <c r="L17" s="8"/>
      <c r="M17" s="8"/>
      <c r="N17" s="8"/>
      <c r="O17" s="8"/>
      <c r="P17" s="8"/>
      <c r="R17" s="8"/>
      <c r="S17" s="8"/>
      <c r="T17" s="8"/>
    </row>
    <row r="18" spans="4:21">
      <c r="D18" s="50">
        <v>6</v>
      </c>
      <c r="E18" s="9">
        <f t="shared" ca="1" si="0"/>
        <v>6.3879058551728898</v>
      </c>
      <c r="F18" s="51">
        <v>1</v>
      </c>
      <c r="G18" s="51">
        <f t="shared" si="2"/>
        <v>6</v>
      </c>
      <c r="H18" s="51">
        <f t="shared" si="3"/>
        <v>36</v>
      </c>
      <c r="I18" s="51">
        <f t="shared" si="1"/>
        <v>4.0065297392951069E-5</v>
      </c>
    </row>
    <row r="19" spans="4:21" ht="21">
      <c r="D19" s="50">
        <v>7</v>
      </c>
      <c r="E19" s="9">
        <f t="shared" ca="1" si="0"/>
        <v>8.5289081194485696</v>
      </c>
      <c r="F19" s="51">
        <v>1</v>
      </c>
      <c r="G19" s="51">
        <f t="shared" si="2"/>
        <v>7</v>
      </c>
      <c r="H19" s="51">
        <f t="shared" si="3"/>
        <v>49</v>
      </c>
      <c r="I19" s="51">
        <f t="shared" si="1"/>
        <v>3.3546262790251185E-4</v>
      </c>
      <c r="K19" s="61" t="s">
        <v>53</v>
      </c>
      <c r="L19" s="61"/>
      <c r="M19" s="61"/>
      <c r="N19" s="61"/>
      <c r="O19" s="61"/>
      <c r="P19" s="61"/>
      <c r="R19" s="3"/>
      <c r="S19" s="3" t="s">
        <v>58</v>
      </c>
      <c r="T19" s="3"/>
      <c r="U19" s="3"/>
    </row>
    <row r="20" spans="4:21">
      <c r="D20" s="50">
        <v>8</v>
      </c>
      <c r="E20" s="9">
        <f t="shared" ca="1" si="0"/>
        <v>12.884391516064872</v>
      </c>
      <c r="F20" s="51">
        <v>1</v>
      </c>
      <c r="G20" s="51">
        <f t="shared" si="2"/>
        <v>8</v>
      </c>
      <c r="H20" s="51">
        <f t="shared" si="3"/>
        <v>64</v>
      </c>
      <c r="I20" s="51">
        <f t="shared" si="1"/>
        <v>2.1874911181828851E-3</v>
      </c>
      <c r="K20" s="8"/>
      <c r="L20" s="9">
        <f t="array" ref="L20:O23">MINVERSE(L13:O16)</f>
        <v>0.37970169849942503</v>
      </c>
      <c r="M20" s="9">
        <v>-5.656061613295877E-2</v>
      </c>
      <c r="N20" s="9">
        <v>1.6071882060785625E-3</v>
      </c>
      <c r="O20" s="9">
        <v>0.14235677974138569</v>
      </c>
      <c r="P20" s="8"/>
      <c r="R20" s="3"/>
      <c r="S20" s="21" t="s">
        <v>7</v>
      </c>
      <c r="T20" s="21" t="s">
        <v>43</v>
      </c>
      <c r="U20" s="3"/>
    </row>
    <row r="21" spans="4:21">
      <c r="D21" s="50">
        <v>9</v>
      </c>
      <c r="E21" s="9">
        <f t="shared" ca="1" si="0"/>
        <v>17.163884837323508</v>
      </c>
      <c r="F21" s="51">
        <v>1</v>
      </c>
      <c r="G21" s="51">
        <f t="shared" si="2"/>
        <v>9</v>
      </c>
      <c r="H21" s="51">
        <f t="shared" si="3"/>
        <v>81</v>
      </c>
      <c r="I21" s="51">
        <f t="shared" si="1"/>
        <v>1.1108996538242306E-2</v>
      </c>
      <c r="K21" s="8"/>
      <c r="L21" s="9">
        <v>-5.6560616132958777E-2</v>
      </c>
      <c r="M21" s="9">
        <v>1.1282701780892548E-2</v>
      </c>
      <c r="N21" s="9">
        <v>-3.5124584912121949E-4</v>
      </c>
      <c r="O21" s="9">
        <v>-4.560076637586466E-2</v>
      </c>
      <c r="P21" s="8"/>
      <c r="R21" s="8"/>
      <c r="S21" s="60">
        <v>0</v>
      </c>
      <c r="T21" s="60">
        <f t="shared" ref="T21:T84" ca="1" si="4">$N$3+$N$4*S21+$N$5*S21^2+$N$6*EXP(-0.5*(S21-$J$7)^2/$J$8^2)</f>
        <v>3.2035230724145851</v>
      </c>
      <c r="U21" s="8"/>
    </row>
    <row r="22" spans="4:21">
      <c r="D22" s="50">
        <v>10</v>
      </c>
      <c r="E22" s="9">
        <f t="shared" ca="1" si="0"/>
        <v>19.630130251719216</v>
      </c>
      <c r="F22" s="51">
        <v>1</v>
      </c>
      <c r="G22" s="51">
        <f t="shared" si="2"/>
        <v>10</v>
      </c>
      <c r="H22" s="51">
        <f t="shared" si="3"/>
        <v>100</v>
      </c>
      <c r="I22" s="51">
        <f t="shared" si="1"/>
        <v>4.393693362340742E-2</v>
      </c>
      <c r="K22" s="8"/>
      <c r="L22" s="9">
        <v>1.6071882060785638E-3</v>
      </c>
      <c r="M22" s="9">
        <v>-3.5124584912121955E-4</v>
      </c>
      <c r="N22" s="9">
        <v>1.1384165090449364E-5</v>
      </c>
      <c r="O22" s="9">
        <v>1.4913245822045489E-3</v>
      </c>
      <c r="P22" s="8"/>
      <c r="R22" s="8"/>
      <c r="S22" s="60">
        <v>0.1</v>
      </c>
      <c r="T22" s="60">
        <f t="shared" ca="1" si="4"/>
        <v>3.2377402270239006</v>
      </c>
      <c r="U22" s="8"/>
    </row>
    <row r="23" spans="4:21">
      <c r="D23" s="50">
        <v>11</v>
      </c>
      <c r="E23" s="9">
        <f t="shared" ca="1" si="0"/>
        <v>25.910718768329474</v>
      </c>
      <c r="F23" s="51">
        <v>1</v>
      </c>
      <c r="G23" s="51">
        <f t="shared" si="2"/>
        <v>11</v>
      </c>
      <c r="H23" s="51">
        <f t="shared" si="3"/>
        <v>121</v>
      </c>
      <c r="I23" s="51">
        <f t="shared" si="1"/>
        <v>0.1353352832366127</v>
      </c>
      <c r="K23" s="8"/>
      <c r="L23" s="9">
        <v>0.14235677974138602</v>
      </c>
      <c r="M23" s="9">
        <v>-4.5600766375864715E-2</v>
      </c>
      <c r="N23" s="9">
        <v>1.4913245822045504E-3</v>
      </c>
      <c r="O23" s="9">
        <v>0.56513745505581903</v>
      </c>
      <c r="P23" s="8"/>
      <c r="R23" s="8"/>
      <c r="S23" s="60">
        <v>0.2</v>
      </c>
      <c r="T23" s="60">
        <f t="shared" ca="1" si="4"/>
        <v>3.2740489155811283</v>
      </c>
      <c r="U23" s="8"/>
    </row>
    <row r="24" spans="4:21">
      <c r="D24" s="50">
        <v>12</v>
      </c>
      <c r="E24" s="9">
        <f t="shared" ca="1" si="0"/>
        <v>30.705337351153151</v>
      </c>
      <c r="F24" s="51">
        <v>1</v>
      </c>
      <c r="G24" s="51">
        <f t="shared" si="2"/>
        <v>12</v>
      </c>
      <c r="H24" s="51">
        <f t="shared" si="3"/>
        <v>144</v>
      </c>
      <c r="I24" s="51">
        <f t="shared" si="1"/>
        <v>0.32465246735834974</v>
      </c>
      <c r="K24" s="8"/>
      <c r="L24" s="8"/>
      <c r="M24" s="8"/>
      <c r="N24" s="8"/>
      <c r="O24" s="8"/>
      <c r="P24" s="8"/>
      <c r="R24" s="8"/>
      <c r="S24" s="60">
        <v>0.3</v>
      </c>
      <c r="T24" s="60">
        <f t="shared" ca="1" si="4"/>
        <v>3.3124491380878114</v>
      </c>
      <c r="U24" s="8"/>
    </row>
    <row r="25" spans="4:21">
      <c r="D25" s="50">
        <v>13</v>
      </c>
      <c r="E25" s="9">
        <f t="shared" ca="1" si="0"/>
        <v>42.543053899672564</v>
      </c>
      <c r="F25" s="51">
        <v>1</v>
      </c>
      <c r="G25" s="51">
        <f t="shared" si="2"/>
        <v>13</v>
      </c>
      <c r="H25" s="51">
        <f t="shared" si="3"/>
        <v>169</v>
      </c>
      <c r="I25" s="51">
        <f t="shared" si="1"/>
        <v>0.60653065971263342</v>
      </c>
      <c r="K25" s="10"/>
      <c r="L25" s="57"/>
      <c r="M25" s="57"/>
      <c r="N25" s="57"/>
      <c r="O25" s="57"/>
      <c r="P25" s="10"/>
      <c r="R25" s="8"/>
      <c r="S25" s="60">
        <v>0.4</v>
      </c>
      <c r="T25" s="60">
        <f t="shared" ca="1" si="4"/>
        <v>3.3529408945461405</v>
      </c>
      <c r="U25" s="8"/>
    </row>
    <row r="26" spans="4:21">
      <c r="D26" s="50">
        <v>14</v>
      </c>
      <c r="E26" s="9">
        <f t="shared" ca="1" si="0"/>
        <v>57.546322775128665</v>
      </c>
      <c r="F26" s="51">
        <v>1</v>
      </c>
      <c r="G26" s="51">
        <f t="shared" si="2"/>
        <v>14</v>
      </c>
      <c r="H26" s="51">
        <f t="shared" si="3"/>
        <v>196</v>
      </c>
      <c r="I26" s="51">
        <f t="shared" si="1"/>
        <v>0.88249690258459546</v>
      </c>
      <c r="K26" s="10"/>
      <c r="L26" s="57"/>
      <c r="M26" s="57"/>
      <c r="N26" s="57"/>
      <c r="O26" s="57"/>
      <c r="P26" s="10"/>
      <c r="R26" s="8"/>
      <c r="S26" s="60">
        <v>0.5</v>
      </c>
      <c r="T26" s="60">
        <f t="shared" ca="1" si="4"/>
        <v>3.3955241849592093</v>
      </c>
      <c r="U26" s="8"/>
    </row>
    <row r="27" spans="4:21">
      <c r="D27" s="50">
        <v>15</v>
      </c>
      <c r="E27" s="9">
        <f t="shared" ca="1" si="0"/>
        <v>61.098284378334334</v>
      </c>
      <c r="F27" s="51">
        <v>1</v>
      </c>
      <c r="G27" s="51">
        <f t="shared" si="2"/>
        <v>15</v>
      </c>
      <c r="H27" s="51">
        <f t="shared" si="3"/>
        <v>225</v>
      </c>
      <c r="I27" s="51">
        <f t="shared" si="1"/>
        <v>1</v>
      </c>
      <c r="K27" s="10"/>
      <c r="L27" s="10"/>
      <c r="M27" s="10"/>
      <c r="N27" s="10"/>
      <c r="O27" s="10"/>
      <c r="P27" s="10"/>
      <c r="R27" s="8"/>
      <c r="S27" s="60">
        <v>0.6</v>
      </c>
      <c r="T27" s="60">
        <f t="shared" ca="1" si="4"/>
        <v>3.4401990093313808</v>
      </c>
      <c r="U27" s="8"/>
    </row>
    <row r="28" spans="4:21">
      <c r="D28" s="50">
        <v>16</v>
      </c>
      <c r="E28" s="9">
        <f t="shared" ca="1" si="0"/>
        <v>60.090938641141491</v>
      </c>
      <c r="F28" s="51">
        <v>1</v>
      </c>
      <c r="G28" s="51">
        <f t="shared" si="2"/>
        <v>16</v>
      </c>
      <c r="H28" s="51">
        <f t="shared" si="3"/>
        <v>256</v>
      </c>
      <c r="I28" s="51">
        <f t="shared" si="1"/>
        <v>0.88249690258459546</v>
      </c>
      <c r="R28" s="8"/>
      <c r="S28" s="60">
        <v>0.7</v>
      </c>
      <c r="T28" s="60">
        <f t="shared" ca="1" si="4"/>
        <v>3.4869653676687888</v>
      </c>
      <c r="U28" s="8"/>
    </row>
    <row r="29" spans="4:21">
      <c r="D29" s="50">
        <v>17</v>
      </c>
      <c r="E29" s="9">
        <f t="shared" ca="1" si="0"/>
        <v>55.215957799722489</v>
      </c>
      <c r="F29" s="51">
        <v>1</v>
      </c>
      <c r="G29" s="51">
        <f t="shared" si="2"/>
        <v>17</v>
      </c>
      <c r="H29" s="51">
        <f t="shared" si="3"/>
        <v>289</v>
      </c>
      <c r="I29" s="51">
        <f t="shared" si="1"/>
        <v>0.60653065971263342</v>
      </c>
      <c r="R29" s="8"/>
      <c r="S29" s="60">
        <v>0.8</v>
      </c>
      <c r="T29" s="60">
        <f t="shared" ca="1" si="4"/>
        <v>3.5358232599800337</v>
      </c>
      <c r="U29" s="8"/>
    </row>
    <row r="30" spans="4:21">
      <c r="D30" s="50">
        <v>18</v>
      </c>
      <c r="E30" s="9">
        <f t="shared" ca="1" si="0"/>
        <v>50.988107023326876</v>
      </c>
      <c r="F30" s="51">
        <v>1</v>
      </c>
      <c r="G30" s="51">
        <f t="shared" si="2"/>
        <v>18</v>
      </c>
      <c r="H30" s="51">
        <f t="shared" si="3"/>
        <v>324</v>
      </c>
      <c r="I30" s="51">
        <f t="shared" si="1"/>
        <v>0.32465246735834974</v>
      </c>
      <c r="R30" s="8"/>
      <c r="S30" s="60">
        <v>0.9</v>
      </c>
      <c r="T30" s="60">
        <f t="shared" ca="1" si="4"/>
        <v>3.5867726862771452</v>
      </c>
      <c r="U30" s="8"/>
    </row>
    <row r="31" spans="4:21">
      <c r="D31" s="50">
        <v>19</v>
      </c>
      <c r="E31" s="9">
        <f t="shared" ca="1" si="0"/>
        <v>52.390882644999941</v>
      </c>
      <c r="F31" s="51">
        <v>1</v>
      </c>
      <c r="G31" s="51">
        <f t="shared" si="2"/>
        <v>19</v>
      </c>
      <c r="H31" s="51">
        <f t="shared" si="3"/>
        <v>361</v>
      </c>
      <c r="I31" s="51">
        <f t="shared" si="1"/>
        <v>0.1353352832366127</v>
      </c>
      <c r="R31" s="8"/>
      <c r="S31" s="60">
        <v>1</v>
      </c>
      <c r="T31" s="60">
        <f t="shared" ca="1" si="4"/>
        <v>3.6398136465769007</v>
      </c>
      <c r="U31" s="8"/>
    </row>
    <row r="32" spans="4:21">
      <c r="D32" s="50">
        <v>20</v>
      </c>
      <c r="E32" s="9">
        <f t="shared" ca="1" si="0"/>
        <v>51.748403833267552</v>
      </c>
      <c r="F32" s="51">
        <v>1</v>
      </c>
      <c r="G32" s="51">
        <f t="shared" si="2"/>
        <v>20</v>
      </c>
      <c r="H32" s="51">
        <f t="shared" si="3"/>
        <v>400</v>
      </c>
      <c r="I32" s="51">
        <f t="shared" si="1"/>
        <v>4.393693362340742E-2</v>
      </c>
      <c r="R32" s="8"/>
      <c r="S32" s="60">
        <v>1.1000000000000001</v>
      </c>
      <c r="T32" s="60">
        <f t="shared" ca="1" si="4"/>
        <v>3.6949461409026405</v>
      </c>
      <c r="U32" s="8"/>
    </row>
    <row r="33" spans="4:21">
      <c r="D33" s="50">
        <v>21</v>
      </c>
      <c r="E33" s="9">
        <f t="shared" ca="1" si="0"/>
        <v>55.737992648511991</v>
      </c>
      <c r="F33" s="51">
        <v>1</v>
      </c>
      <c r="G33" s="51">
        <f t="shared" si="2"/>
        <v>21</v>
      </c>
      <c r="H33" s="51">
        <f t="shared" si="3"/>
        <v>441</v>
      </c>
      <c r="I33" s="51">
        <f t="shared" si="1"/>
        <v>1.1108996538242306E-2</v>
      </c>
      <c r="R33" s="8"/>
      <c r="S33" s="60">
        <v>1.2</v>
      </c>
      <c r="T33" s="60">
        <f t="shared" ca="1" si="4"/>
        <v>3.752170169286746</v>
      </c>
      <c r="U33" s="8"/>
    </row>
    <row r="34" spans="4:21">
      <c r="D34" s="50">
        <v>22</v>
      </c>
      <c r="E34" s="9">
        <f t="shared" ca="1" si="0"/>
        <v>63.806133732921495</v>
      </c>
      <c r="F34" s="51">
        <v>1</v>
      </c>
      <c r="G34" s="51">
        <f t="shared" si="2"/>
        <v>22</v>
      </c>
      <c r="H34" s="51">
        <f t="shared" si="3"/>
        <v>484</v>
      </c>
      <c r="I34" s="51">
        <f t="shared" si="1"/>
        <v>2.1874911181828851E-3</v>
      </c>
      <c r="R34" s="8"/>
      <c r="S34" s="60">
        <v>1.3</v>
      </c>
      <c r="T34" s="60">
        <f t="shared" ca="1" si="4"/>
        <v>3.8114857317740221</v>
      </c>
      <c r="U34" s="8"/>
    </row>
    <row r="35" spans="4:21">
      <c r="D35" s="50">
        <v>23</v>
      </c>
      <c r="E35" s="9">
        <f t="shared" ca="1" si="0"/>
        <v>65.085962787743426</v>
      </c>
      <c r="F35" s="51">
        <v>1</v>
      </c>
      <c r="G35" s="51">
        <f t="shared" si="2"/>
        <v>23</v>
      </c>
      <c r="H35" s="51">
        <f t="shared" si="3"/>
        <v>529</v>
      </c>
      <c r="I35" s="51">
        <f t="shared" si="1"/>
        <v>3.3546262790251185E-4</v>
      </c>
      <c r="R35" s="8"/>
      <c r="S35" s="60">
        <v>1.4</v>
      </c>
      <c r="T35" s="60">
        <f t="shared" ca="1" si="4"/>
        <v>3.8728928284263002</v>
      </c>
      <c r="U35" s="8"/>
    </row>
    <row r="36" spans="4:21">
      <c r="D36" s="50">
        <v>24</v>
      </c>
      <c r="E36" s="9">
        <f t="shared" ca="1" si="0"/>
        <v>70.799747500881196</v>
      </c>
      <c r="F36" s="51">
        <v>1</v>
      </c>
      <c r="G36" s="51">
        <f t="shared" si="2"/>
        <v>24</v>
      </c>
      <c r="H36" s="51">
        <f t="shared" si="3"/>
        <v>576</v>
      </c>
      <c r="I36" s="51">
        <f t="shared" si="1"/>
        <v>4.0065297392951069E-5</v>
      </c>
      <c r="R36" s="8"/>
      <c r="S36" s="60">
        <v>1.5</v>
      </c>
      <c r="T36" s="60">
        <f t="shared" ca="1" si="4"/>
        <v>3.9363914593286768</v>
      </c>
      <c r="U36" s="8"/>
    </row>
    <row r="37" spans="4:21">
      <c r="D37" s="50">
        <v>25</v>
      </c>
      <c r="E37" s="9">
        <f t="shared" ca="1" si="0"/>
        <v>75.190973542020217</v>
      </c>
      <c r="F37" s="51">
        <v>1</v>
      </c>
      <c r="G37" s="51">
        <f t="shared" si="2"/>
        <v>25</v>
      </c>
      <c r="H37" s="51">
        <f t="shared" si="3"/>
        <v>625</v>
      </c>
      <c r="I37" s="51">
        <f t="shared" si="1"/>
        <v>3.7266531720786709E-6</v>
      </c>
      <c r="R37" s="8"/>
      <c r="S37" s="60">
        <v>1.6</v>
      </c>
      <c r="T37" s="60">
        <f t="shared" ca="1" si="4"/>
        <v>4.0019816245979571</v>
      </c>
      <c r="U37" s="8"/>
    </row>
    <row r="38" spans="4:21">
      <c r="D38" s="50">
        <v>26</v>
      </c>
      <c r="E38" s="9">
        <f t="shared" ca="1" si="0"/>
        <v>82.68073879812853</v>
      </c>
      <c r="F38" s="51">
        <v>1</v>
      </c>
      <c r="G38" s="51">
        <f t="shared" si="2"/>
        <v>26</v>
      </c>
      <c r="H38" s="51">
        <f t="shared" si="3"/>
        <v>676</v>
      </c>
      <c r="I38" s="51">
        <f t="shared" si="1"/>
        <v>2.6995785033630141E-7</v>
      </c>
      <c r="R38" s="8"/>
      <c r="S38" s="60">
        <v>1.7</v>
      </c>
      <c r="T38" s="60">
        <f t="shared" ca="1" si="4"/>
        <v>4.0696633243940363</v>
      </c>
      <c r="U38" s="8"/>
    </row>
    <row r="39" spans="4:21">
      <c r="D39" s="50">
        <v>27</v>
      </c>
      <c r="E39" s="9">
        <f t="shared" ca="1" si="0"/>
        <v>89.697795891138057</v>
      </c>
      <c r="F39" s="51">
        <v>1</v>
      </c>
      <c r="G39" s="51">
        <f t="shared" si="2"/>
        <v>27</v>
      </c>
      <c r="H39" s="51">
        <f t="shared" si="3"/>
        <v>729</v>
      </c>
      <c r="I39" s="51">
        <f t="shared" si="1"/>
        <v>1.5229979744712629E-8</v>
      </c>
      <c r="R39" s="8"/>
      <c r="S39" s="60">
        <v>1.8</v>
      </c>
      <c r="T39" s="60">
        <f t="shared" ca="1" si="4"/>
        <v>4.1394365589352109</v>
      </c>
      <c r="U39" s="8"/>
    </row>
    <row r="40" spans="4:21">
      <c r="D40" s="50">
        <v>28</v>
      </c>
      <c r="E40" s="9">
        <f t="shared" ca="1" si="0"/>
        <v>96.850639134655111</v>
      </c>
      <c r="F40" s="51">
        <v>1</v>
      </c>
      <c r="G40" s="51">
        <f t="shared" si="2"/>
        <v>28</v>
      </c>
      <c r="H40" s="51">
        <f t="shared" si="3"/>
        <v>784</v>
      </c>
      <c r="I40" s="51">
        <f t="shared" si="1"/>
        <v>6.6915860912927816E-10</v>
      </c>
      <c r="R40" s="8"/>
      <c r="S40" s="60">
        <v>1.9</v>
      </c>
      <c r="T40" s="60">
        <f t="shared" ca="1" si="4"/>
        <v>4.211301328518708</v>
      </c>
      <c r="U40" s="8"/>
    </row>
    <row r="41" spans="4:21">
      <c r="D41" s="50">
        <v>29</v>
      </c>
      <c r="E41" s="9">
        <f t="shared" ca="1" si="0"/>
        <v>101.47635498555002</v>
      </c>
      <c r="F41" s="51">
        <v>1</v>
      </c>
      <c r="G41" s="51">
        <f t="shared" si="2"/>
        <v>29</v>
      </c>
      <c r="H41" s="51">
        <f t="shared" si="3"/>
        <v>841</v>
      </c>
      <c r="I41" s="51">
        <f t="shared" si="1"/>
        <v>2.289734845645553E-11</v>
      </c>
      <c r="R41" s="8"/>
      <c r="S41" s="60">
        <v>2</v>
      </c>
      <c r="T41" s="60">
        <f t="shared" ca="1" si="4"/>
        <v>4.2852576335481354</v>
      </c>
      <c r="U41" s="8"/>
    </row>
    <row r="42" spans="4:21">
      <c r="D42" s="50">
        <v>30</v>
      </c>
      <c r="E42" s="9">
        <f t="shared" ca="1" si="0"/>
        <v>105.24407173090242</v>
      </c>
      <c r="F42" s="51">
        <v>1</v>
      </c>
      <c r="G42" s="51">
        <f t="shared" si="2"/>
        <v>30</v>
      </c>
      <c r="H42" s="51">
        <f t="shared" si="3"/>
        <v>900</v>
      </c>
      <c r="I42" s="51">
        <f t="shared" si="1"/>
        <v>6.1019366776053239E-13</v>
      </c>
      <c r="R42" s="8"/>
      <c r="S42" s="60">
        <v>2.1</v>
      </c>
      <c r="T42" s="60">
        <f t="shared" ca="1" si="4"/>
        <v>4.3613054745700763</v>
      </c>
      <c r="U42" s="8"/>
    </row>
    <row r="43" spans="4:21">
      <c r="R43" s="8"/>
      <c r="S43" s="60">
        <v>2.2000000000000002</v>
      </c>
      <c r="T43" s="60">
        <f t="shared" ca="1" si="4"/>
        <v>4.4394448523227439</v>
      </c>
      <c r="U43" s="8"/>
    </row>
    <row r="44" spans="4:21">
      <c r="R44" s="8"/>
      <c r="S44" s="60">
        <v>2.2999999999999998</v>
      </c>
      <c r="T44" s="60">
        <f t="shared" ca="1" si="4"/>
        <v>4.5196757678004671</v>
      </c>
      <c r="U44" s="8"/>
    </row>
    <row r="45" spans="4:21">
      <c r="R45" s="8"/>
      <c r="S45" s="60">
        <v>2.4</v>
      </c>
      <c r="T45" s="60">
        <f t="shared" ca="1" si="4"/>
        <v>4.601998222338926</v>
      </c>
      <c r="U45" s="8"/>
    </row>
    <row r="46" spans="4:21">
      <c r="R46" s="8"/>
      <c r="S46" s="60">
        <v>2.5</v>
      </c>
      <c r="T46" s="60">
        <f t="shared" ca="1" si="4"/>
        <v>4.6864122177274714</v>
      </c>
      <c r="U46" s="8"/>
    </row>
    <row r="47" spans="4:21">
      <c r="R47" s="8"/>
      <c r="S47" s="60">
        <v>2.6</v>
      </c>
      <c r="T47" s="60">
        <f t="shared" ca="1" si="4"/>
        <v>4.7729177563567147</v>
      </c>
      <c r="U47" s="8"/>
    </row>
    <row r="48" spans="4:21">
      <c r="R48" s="8"/>
      <c r="S48" s="60">
        <v>2.7</v>
      </c>
      <c r="T48" s="60">
        <f t="shared" ca="1" si="4"/>
        <v>4.8615148414118767</v>
      </c>
      <c r="U48" s="8"/>
    </row>
    <row r="49" spans="18:21">
      <c r="R49" s="8"/>
      <c r="S49" s="60">
        <v>2.8</v>
      </c>
      <c r="T49" s="60">
        <f t="shared" ca="1" si="4"/>
        <v>4.9522034771253516</v>
      </c>
      <c r="U49" s="8"/>
    </row>
    <row r="50" spans="18:21">
      <c r="R50" s="8"/>
      <c r="S50" s="60">
        <v>2.9</v>
      </c>
      <c r="T50" s="60">
        <f t="shared" ca="1" si="4"/>
        <v>5.044983669105644</v>
      </c>
      <c r="U50" s="8"/>
    </row>
    <row r="51" spans="18:21">
      <c r="R51" s="8"/>
      <c r="S51" s="60">
        <v>3</v>
      </c>
      <c r="T51" s="60">
        <f t="shared" ca="1" si="4"/>
        <v>5.1398554247644901</v>
      </c>
      <c r="U51" s="8"/>
    </row>
    <row r="52" spans="18:21">
      <c r="R52" s="8"/>
      <c r="S52" s="60">
        <v>3.1</v>
      </c>
      <c r="T52" s="60">
        <f t="shared" ca="1" si="4"/>
        <v>5.2368187538698345</v>
      </c>
      <c r="U52" s="8"/>
    </row>
    <row r="53" spans="18:21">
      <c r="R53" s="8"/>
      <c r="S53" s="60">
        <v>3.2</v>
      </c>
      <c r="T53" s="60">
        <f t="shared" ca="1" si="4"/>
        <v>5.3358736692595823</v>
      </c>
      <c r="U53" s="8"/>
    </row>
    <row r="54" spans="18:21">
      <c r="R54" s="8"/>
      <c r="S54" s="60">
        <v>3.3</v>
      </c>
      <c r="T54" s="60">
        <f t="shared" ca="1" si="4"/>
        <v>5.4370201877601376</v>
      </c>
      <c r="U54" s="8"/>
    </row>
    <row r="55" spans="18:21">
      <c r="R55" s="8"/>
      <c r="S55" s="60">
        <v>3.4</v>
      </c>
      <c r="T55" s="60">
        <f t="shared" ca="1" si="4"/>
        <v>5.5402583313648828</v>
      </c>
      <c r="U55" s="8"/>
    </row>
    <row r="56" spans="18:21">
      <c r="R56" s="8"/>
      <c r="S56" s="60">
        <v>3.5</v>
      </c>
      <c r="T56" s="60">
        <f t="shared" ca="1" si="4"/>
        <v>5.6455881287416121</v>
      </c>
      <c r="U56" s="8"/>
    </row>
    <row r="57" spans="18:21">
      <c r="R57" s="8"/>
      <c r="S57" s="60">
        <v>3.6</v>
      </c>
      <c r="T57" s="60">
        <f t="shared" ca="1" si="4"/>
        <v>5.7530096171548504</v>
      </c>
      <c r="U57" s="8"/>
    </row>
    <row r="58" spans="18:21">
      <c r="R58" s="8"/>
      <c r="S58" s="60">
        <v>3.7</v>
      </c>
      <c r="T58" s="60">
        <f t="shared" ca="1" si="4"/>
        <v>5.8625228449097611</v>
      </c>
      <c r="U58" s="8"/>
    </row>
    <row r="59" spans="18:21">
      <c r="R59" s="8"/>
      <c r="S59" s="60">
        <v>3.8</v>
      </c>
      <c r="T59" s="60">
        <f t="shared" ca="1" si="4"/>
        <v>5.9741278744496258</v>
      </c>
      <c r="U59" s="8"/>
    </row>
    <row r="60" spans="18:21">
      <c r="R60" s="8"/>
      <c r="S60" s="60">
        <v>3.9</v>
      </c>
      <c r="T60" s="60">
        <f t="shared" ca="1" si="4"/>
        <v>6.087824786269544</v>
      </c>
      <c r="U60" s="8"/>
    </row>
    <row r="61" spans="18:21">
      <c r="R61" s="8"/>
      <c r="S61" s="60">
        <v>4</v>
      </c>
      <c r="T61" s="60">
        <f t="shared" ca="1" si="4"/>
        <v>6.2036136838460978</v>
      </c>
      <c r="U61" s="8"/>
    </row>
    <row r="62" spans="18:21">
      <c r="R62" s="8"/>
      <c r="S62" s="60">
        <v>4.0999999999999996</v>
      </c>
      <c r="T62" s="60">
        <f t="shared" ca="1" si="4"/>
        <v>6.3214946998273245</v>
      </c>
      <c r="U62" s="8"/>
    </row>
    <row r="63" spans="18:21">
      <c r="R63" s="8"/>
      <c r="S63" s="60">
        <v>4.2</v>
      </c>
      <c r="T63" s="60">
        <f t="shared" ca="1" si="4"/>
        <v>6.4414680037808125</v>
      </c>
      <c r="U63" s="8"/>
    </row>
    <row r="64" spans="18:21">
      <c r="R64" s="8"/>
      <c r="S64" s="60">
        <v>4.3</v>
      </c>
      <c r="T64" s="60">
        <f t="shared" ca="1" si="4"/>
        <v>6.563533811861495</v>
      </c>
      <c r="U64" s="8"/>
    </row>
    <row r="65" spans="18:21">
      <c r="R65" s="8"/>
      <c r="S65" s="60">
        <v>4.4000000000000004</v>
      </c>
      <c r="T65" s="60">
        <f t="shared" ca="1" si="4"/>
        <v>6.6876923988364281</v>
      </c>
      <c r="U65" s="8"/>
    </row>
    <row r="66" spans="18:21">
      <c r="R66" s="8"/>
      <c r="S66" s="60">
        <v>4.5</v>
      </c>
      <c r="T66" s="60">
        <f t="shared" ca="1" si="4"/>
        <v>6.8139441129933589</v>
      </c>
      <c r="U66" s="8"/>
    </row>
    <row r="67" spans="18:21">
      <c r="R67" s="8"/>
      <c r="S67" s="60">
        <v>4.5999999999999996</v>
      </c>
      <c r="T67" s="60">
        <f t="shared" ca="1" si="4"/>
        <v>6.9422893945651385</v>
      </c>
      <c r="U67" s="8"/>
    </row>
    <row r="68" spans="18:21">
      <c r="R68" s="8"/>
      <c r="S68" s="60">
        <v>4.7</v>
      </c>
      <c r="T68" s="60">
        <f t="shared" ca="1" si="4"/>
        <v>7.0727287984252474</v>
      </c>
      <c r="U68" s="8"/>
    </row>
    <row r="69" spans="18:21">
      <c r="R69" s="8"/>
      <c r="S69" s="60">
        <v>4.8</v>
      </c>
      <c r="T69" s="60">
        <f t="shared" ca="1" si="4"/>
        <v>7.2052630219532317</v>
      </c>
      <c r="U69" s="8"/>
    </row>
    <row r="70" spans="18:21">
      <c r="R70" s="8"/>
      <c r="S70" s="60">
        <v>4.9000000000000004</v>
      </c>
      <c r="T70" s="60">
        <f t="shared" ca="1" si="4"/>
        <v>7.3398929391350416</v>
      </c>
      <c r="U70" s="8"/>
    </row>
    <row r="71" spans="18:21">
      <c r="R71" s="8"/>
      <c r="S71" s="60">
        <v>5</v>
      </c>
      <c r="T71" s="60">
        <f t="shared" ca="1" si="4"/>
        <v>7.4766196421547964</v>
      </c>
      <c r="U71" s="8"/>
    </row>
    <row r="72" spans="18:21">
      <c r="R72" s="8"/>
      <c r="S72" s="60">
        <v>5.0999999999999996</v>
      </c>
      <c r="T72" s="60">
        <f t="shared" ca="1" si="4"/>
        <v>7.6154444919538813</v>
      </c>
      <c r="U72" s="8"/>
    </row>
    <row r="73" spans="18:21">
      <c r="R73" s="8"/>
      <c r="S73" s="60">
        <v>5.2</v>
      </c>
      <c r="T73" s="60">
        <f t="shared" ca="1" si="4"/>
        <v>7.7563691794831069</v>
      </c>
      <c r="U73" s="8"/>
    </row>
    <row r="74" spans="18:21">
      <c r="R74" s="8"/>
      <c r="S74" s="60">
        <v>5.3</v>
      </c>
      <c r="T74" s="60">
        <f t="shared" ca="1" si="4"/>
        <v>7.8993957996563751</v>
      </c>
      <c r="U74" s="8"/>
    </row>
    <row r="75" spans="18:21">
      <c r="R75" s="8"/>
      <c r="S75" s="60">
        <v>5.4</v>
      </c>
      <c r="T75" s="60">
        <f t="shared" ca="1" si="4"/>
        <v>8.0445269403321387</v>
      </c>
      <c r="U75" s="8"/>
    </row>
    <row r="76" spans="18:21">
      <c r="R76" s="8"/>
      <c r="S76" s="60">
        <v>5.5</v>
      </c>
      <c r="T76" s="60">
        <f t="shared" ca="1" si="4"/>
        <v>8.1917657890036537</v>
      </c>
      <c r="U76" s="8"/>
    </row>
    <row r="77" spans="18:21">
      <c r="R77" s="8"/>
      <c r="S77" s="60">
        <v>5.6</v>
      </c>
      <c r="T77" s="60">
        <f t="shared" ca="1" si="4"/>
        <v>8.3411162602722069</v>
      </c>
      <c r="U77" s="8"/>
    </row>
    <row r="78" spans="18:21">
      <c r="R78" s="8"/>
      <c r="S78" s="60">
        <v>5.7</v>
      </c>
      <c r="T78" s="60">
        <f t="shared" ca="1" si="4"/>
        <v>8.4925831476094054</v>
      </c>
      <c r="U78" s="8"/>
    </row>
    <row r="79" spans="18:21">
      <c r="R79" s="8"/>
      <c r="S79" s="60">
        <v>5.8</v>
      </c>
      <c r="T79" s="60">
        <f t="shared" ca="1" si="4"/>
        <v>8.6461723033853985</v>
      </c>
      <c r="U79" s="8"/>
    </row>
    <row r="80" spans="18:21">
      <c r="R80" s="8"/>
      <c r="S80" s="60">
        <v>5.9</v>
      </c>
      <c r="T80" s="60">
        <f t="shared" ca="1" si="4"/>
        <v>8.8018908516476397</v>
      </c>
      <c r="U80" s="8"/>
    </row>
    <row r="81" spans="18:21">
      <c r="R81" s="8"/>
      <c r="S81" s="60">
        <v>6</v>
      </c>
      <c r="T81" s="60">
        <f t="shared" ca="1" si="4"/>
        <v>8.9597474386769917</v>
      </c>
      <c r="U81" s="8"/>
    </row>
    <row r="82" spans="18:21">
      <c r="R82" s="8"/>
      <c r="S82" s="60">
        <v>6.1</v>
      </c>
      <c r="T82" s="60">
        <f t="shared" ca="1" si="4"/>
        <v>9.1197525269197754</v>
      </c>
      <c r="U82" s="8"/>
    </row>
    <row r="83" spans="18:21">
      <c r="R83" s="8"/>
      <c r="S83" s="60">
        <v>6.2</v>
      </c>
      <c r="T83" s="60">
        <f t="shared" ca="1" si="4"/>
        <v>9.2819187384890505</v>
      </c>
      <c r="U83" s="8"/>
    </row>
    <row r="84" spans="18:21">
      <c r="R84" s="8"/>
      <c r="S84" s="60">
        <v>6.3</v>
      </c>
      <c r="T84" s="60">
        <f t="shared" ca="1" si="4"/>
        <v>9.4462612550372249</v>
      </c>
      <c r="U84" s="8"/>
    </row>
    <row r="85" spans="18:21">
      <c r="R85" s="8"/>
      <c r="S85" s="60">
        <v>6.4</v>
      </c>
      <c r="T85" s="60">
        <f t="shared" ref="T85:T148" ca="1" si="5">$N$3+$N$4*S85+$N$5*S85^2+$N$6*EXP(-0.5*(S85-$J$7)^2/$J$8^2)</f>
        <v>9.6127982814128714</v>
      </c>
      <c r="U85" s="8"/>
    </row>
    <row r="86" spans="18:21">
      <c r="R86" s="8"/>
      <c r="S86" s="60">
        <v>6.5</v>
      </c>
      <c r="T86" s="60">
        <f t="shared" ca="1" si="5"/>
        <v>9.7815515811128915</v>
      </c>
      <c r="U86" s="8"/>
    </row>
    <row r="87" spans="18:21">
      <c r="R87" s="8"/>
      <c r="S87" s="60">
        <v>6.6</v>
      </c>
      <c r="T87" s="60">
        <f t="shared" ca="1" si="5"/>
        <v>9.9525470921085457</v>
      </c>
      <c r="U87" s="8"/>
    </row>
    <row r="88" spans="18:21">
      <c r="R88" s="8"/>
      <c r="S88" s="60">
        <v>6.7</v>
      </c>
      <c r="T88" s="60">
        <f t="shared" ca="1" si="5"/>
        <v>10.125815632138753</v>
      </c>
      <c r="U88" s="8"/>
    </row>
    <row r="89" spans="18:21">
      <c r="R89" s="8"/>
      <c r="S89" s="60">
        <v>6.8</v>
      </c>
      <c r="T89" s="60">
        <f t="shared" ca="1" si="5"/>
        <v>10.301393703000661</v>
      </c>
      <c r="U89" s="8"/>
    </row>
    <row r="90" spans="18:21">
      <c r="R90" s="8"/>
      <c r="S90" s="60">
        <v>6.9</v>
      </c>
      <c r="T90" s="60">
        <f t="shared" ca="1" si="5"/>
        <v>10.479324403696284</v>
      </c>
      <c r="U90" s="8"/>
    </row>
    <row r="91" spans="18:21">
      <c r="R91" s="8"/>
      <c r="S91" s="60">
        <v>7</v>
      </c>
      <c r="T91" s="60">
        <f t="shared" ca="1" si="5"/>
        <v>10.659658462481158</v>
      </c>
      <c r="U91" s="8"/>
    </row>
    <row r="92" spans="18:21">
      <c r="R92" s="8"/>
      <c r="S92" s="60">
        <v>7.1</v>
      </c>
      <c r="T92" s="60">
        <f t="shared" ca="1" si="5"/>
        <v>10.84245539786912</v>
      </c>
      <c r="U92" s="8"/>
    </row>
    <row r="93" spans="18:21">
      <c r="R93" s="8"/>
      <c r="S93" s="60">
        <v>7.2</v>
      </c>
      <c r="T93" s="60">
        <f t="shared" ca="1" si="5"/>
        <v>11.027784818434467</v>
      </c>
      <c r="U93" s="8"/>
    </row>
    <row r="94" spans="18:21">
      <c r="R94" s="8"/>
      <c r="S94" s="60">
        <v>7.3</v>
      </c>
      <c r="T94" s="60">
        <f t="shared" ca="1" si="5"/>
        <v>11.215727870774797</v>
      </c>
      <c r="U94" s="8"/>
    </row>
    <row r="95" spans="18:21">
      <c r="R95" s="8"/>
      <c r="S95" s="60">
        <v>7.4</v>
      </c>
      <c r="T95" s="60">
        <f t="shared" ca="1" si="5"/>
        <v>11.406378844206566</v>
      </c>
      <c r="U95" s="8"/>
    </row>
    <row r="96" spans="18:21">
      <c r="R96" s="8"/>
      <c r="S96" s="60">
        <v>7.5</v>
      </c>
      <c r="T96" s="60">
        <f t="shared" ca="1" si="5"/>
        <v>11.599846939611563</v>
      </c>
      <c r="U96" s="8"/>
    </row>
    <row r="97" spans="18:21">
      <c r="R97" s="8"/>
      <c r="S97" s="60">
        <v>7.6</v>
      </c>
      <c r="T97" s="60">
        <f t="shared" ca="1" si="5"/>
        <v>11.796258208285783</v>
      </c>
      <c r="U97" s="8"/>
    </row>
    <row r="98" spans="18:21">
      <c r="R98" s="8"/>
      <c r="S98" s="60">
        <v>7.7</v>
      </c>
      <c r="T98" s="60">
        <f t="shared" ca="1" si="5"/>
        <v>11.995757664612146</v>
      </c>
      <c r="U98" s="8"/>
    </row>
    <row r="99" spans="18:21">
      <c r="R99" s="8"/>
      <c r="S99" s="60">
        <v>7.8</v>
      </c>
      <c r="T99" s="60">
        <f t="shared" ca="1" si="5"/>
        <v>12.198511573837896</v>
      </c>
      <c r="U99" s="8"/>
    </row>
    <row r="100" spans="18:21">
      <c r="R100" s="8"/>
      <c r="S100" s="60">
        <v>7.9</v>
      </c>
      <c r="T100" s="60">
        <f t="shared" ca="1" si="5"/>
        <v>12.404709913141577</v>
      </c>
      <c r="U100" s="8"/>
    </row>
    <row r="101" spans="18:21">
      <c r="R101" s="8"/>
      <c r="S101" s="60">
        <v>8</v>
      </c>
      <c r="T101" s="60">
        <f t="shared" ca="1" si="5"/>
        <v>12.614569000485945</v>
      </c>
      <c r="U101" s="8"/>
    </row>
    <row r="102" spans="18:21">
      <c r="R102" s="8"/>
      <c r="S102" s="60">
        <v>8.1</v>
      </c>
      <c r="T102" s="60">
        <f t="shared" ca="1" si="5"/>
        <v>12.828334281442247</v>
      </c>
      <c r="U102" s="8"/>
    </row>
    <row r="103" spans="18:21">
      <c r="R103" s="8"/>
      <c r="S103" s="60">
        <v>8.1999999999999993</v>
      </c>
      <c r="T103" s="60">
        <f t="shared" ca="1" si="5"/>
        <v>13.046283259219607</v>
      </c>
      <c r="U103" s="8"/>
    </row>
    <row r="104" spans="18:21">
      <c r="R104" s="8"/>
      <c r="S104" s="60">
        <v>8.3000000000000007</v>
      </c>
      <c r="T104" s="60">
        <f t="shared" ca="1" si="5"/>
        <v>13.268728547536561</v>
      </c>
      <c r="U104" s="8"/>
    </row>
    <row r="105" spans="18:21">
      <c r="R105" s="8"/>
      <c r="S105" s="60">
        <v>8.4</v>
      </c>
      <c r="T105" s="60">
        <f t="shared" ca="1" si="5"/>
        <v>13.496021019741788</v>
      </c>
      <c r="U105" s="8"/>
    </row>
    <row r="106" spans="18:21">
      <c r="R106" s="8"/>
      <c r="S106" s="60">
        <v>8.5</v>
      </c>
      <c r="T106" s="60">
        <f t="shared" ca="1" si="5"/>
        <v>13.728553020760115</v>
      </c>
      <c r="U106" s="8"/>
    </row>
    <row r="107" spans="18:21">
      <c r="R107" s="8"/>
      <c r="S107" s="60">
        <v>8.6</v>
      </c>
      <c r="T107" s="60">
        <f t="shared" ca="1" si="5"/>
        <v>13.966761601061322</v>
      </c>
      <c r="U107" s="8"/>
    </row>
    <row r="108" spans="18:21">
      <c r="R108" s="8"/>
      <c r="S108" s="60">
        <v>8.6999999999999993</v>
      </c>
      <c r="T108" s="60">
        <f t="shared" ca="1" si="5"/>
        <v>14.211131724002856</v>
      </c>
      <c r="U108" s="8"/>
    </row>
    <row r="109" spans="18:21">
      <c r="R109" s="8"/>
      <c r="S109" s="60">
        <v>8.8000000000000007</v>
      </c>
      <c r="T109" s="60">
        <f t="shared" ca="1" si="5"/>
        <v>14.462199389689015</v>
      </c>
      <c r="U109" s="8"/>
    </row>
    <row r="110" spans="18:21">
      <c r="R110" s="8"/>
      <c r="S110" s="60">
        <v>8.9</v>
      </c>
      <c r="T110" s="60">
        <f t="shared" ca="1" si="5"/>
        <v>14.720554610053737</v>
      </c>
      <c r="U110" s="8"/>
    </row>
    <row r="111" spans="18:21">
      <c r="R111" s="8"/>
      <c r="S111" s="60">
        <v>9</v>
      </c>
      <c r="T111" s="60">
        <f t="shared" ca="1" si="5"/>
        <v>14.986844161377388</v>
      </c>
      <c r="U111" s="8"/>
    </row>
    <row r="112" spans="18:21">
      <c r="R112" s="8"/>
      <c r="S112" s="60">
        <v>9.1</v>
      </c>
      <c r="T112" s="60">
        <f t="shared" ca="1" si="5"/>
        <v>15.261774032085349</v>
      </c>
      <c r="U112" s="8"/>
    </row>
    <row r="113" spans="18:21">
      <c r="R113" s="8"/>
      <c r="S113" s="60">
        <v>9.1999999999999993</v>
      </c>
      <c r="T113" s="60">
        <f t="shared" ca="1" si="5"/>
        <v>15.546111475673779</v>
      </c>
      <c r="U113" s="8"/>
    </row>
    <row r="114" spans="18:21">
      <c r="R114" s="8"/>
      <c r="S114" s="60">
        <v>9.3000000000000007</v>
      </c>
      <c r="T114" s="60">
        <f t="shared" ca="1" si="5"/>
        <v>15.84068657121996</v>
      </c>
      <c r="U114" s="8"/>
    </row>
    <row r="115" spans="18:21">
      <c r="R115" s="8"/>
      <c r="S115" s="60">
        <v>9.4</v>
      </c>
      <c r="T115" s="60">
        <f t="shared" ca="1" si="5"/>
        <v>16.146393187440648</v>
      </c>
      <c r="U115" s="8"/>
    </row>
    <row r="116" spans="18:21">
      <c r="R116" s="8"/>
      <c r="S116" s="60">
        <v>9.5</v>
      </c>
      <c r="T116" s="60">
        <f t="shared" ca="1" si="5"/>
        <v>16.46418924096379</v>
      </c>
      <c r="U116" s="8"/>
    </row>
    <row r="117" spans="18:21">
      <c r="R117" s="8"/>
      <c r="S117" s="60">
        <v>9.6</v>
      </c>
      <c r="T117" s="60">
        <f t="shared" ca="1" si="5"/>
        <v>16.795096135693612</v>
      </c>
      <c r="U117" s="8"/>
    </row>
    <row r="118" spans="18:21">
      <c r="R118" s="8"/>
      <c r="S118" s="60">
        <v>9.6999999999999993</v>
      </c>
      <c r="T118" s="60">
        <f t="shared" ca="1" si="5"/>
        <v>17.140197268204432</v>
      </c>
      <c r="U118" s="8"/>
    </row>
    <row r="119" spans="18:21">
      <c r="R119" s="8"/>
      <c r="S119" s="60">
        <v>9.8000000000000007</v>
      </c>
      <c r="T119" s="60">
        <f t="shared" ca="1" si="5"/>
        <v>17.50063548432141</v>
      </c>
      <c r="U119" s="8"/>
    </row>
    <row r="120" spans="18:21">
      <c r="R120" s="8"/>
      <c r="S120" s="60">
        <v>9.9</v>
      </c>
      <c r="T120" s="60">
        <f t="shared" ca="1" si="5"/>
        <v>17.87760937475791</v>
      </c>
      <c r="U120" s="8"/>
    </row>
    <row r="121" spans="18:21">
      <c r="R121" s="8"/>
      <c r="S121" s="60">
        <v>10</v>
      </c>
      <c r="T121" s="60">
        <f t="shared" ca="1" si="5"/>
        <v>18.272368303178975</v>
      </c>
      <c r="U121" s="8"/>
    </row>
    <row r="122" spans="18:21">
      <c r="R122" s="8"/>
      <c r="S122" s="60">
        <v>10.1</v>
      </c>
      <c r="T122" s="60">
        <f t="shared" ca="1" si="5"/>
        <v>18.686206068619668</v>
      </c>
      <c r="U122" s="8"/>
    </row>
    <row r="123" spans="18:21">
      <c r="R123" s="8"/>
      <c r="S123" s="60">
        <v>10.199999999999999</v>
      </c>
      <c r="T123" s="60">
        <f t="shared" ca="1" si="5"/>
        <v>19.120453116032927</v>
      </c>
      <c r="U123" s="8"/>
    </row>
    <row r="124" spans="18:21">
      <c r="R124" s="8"/>
      <c r="S124" s="60">
        <v>10.3</v>
      </c>
      <c r="T124" s="60">
        <f t="shared" ca="1" si="5"/>
        <v>19.576467224045924</v>
      </c>
      <c r="U124" s="8"/>
    </row>
    <row r="125" spans="18:21">
      <c r="R125" s="8"/>
      <c r="S125" s="60">
        <v>10.4</v>
      </c>
      <c r="T125" s="60">
        <f t="shared" ca="1" si="5"/>
        <v>20.055622617870412</v>
      </c>
      <c r="U125" s="8"/>
    </row>
    <row r="126" spans="18:21">
      <c r="R126" s="8"/>
      <c r="S126" s="60">
        <v>10.5</v>
      </c>
      <c r="T126" s="60">
        <f t="shared" ca="1" si="5"/>
        <v>20.559297477764495</v>
      </c>
      <c r="U126" s="8"/>
    </row>
    <row r="127" spans="18:21">
      <c r="R127" s="8"/>
      <c r="S127" s="60">
        <v>10.6</v>
      </c>
      <c r="T127" s="60">
        <f t="shared" ca="1" si="5"/>
        <v>21.088859839410727</v>
      </c>
      <c r="U127" s="8"/>
    </row>
    <row r="128" spans="18:21">
      <c r="R128" s="8"/>
      <c r="S128" s="60">
        <v>10.7</v>
      </c>
      <c r="T128" s="60">
        <f t="shared" ca="1" si="5"/>
        <v>21.645651911889207</v>
      </c>
      <c r="U128" s="8"/>
    </row>
    <row r="129" spans="18:21">
      <c r="R129" s="8"/>
      <c r="S129" s="60">
        <v>10.8</v>
      </c>
      <c r="T129" s="60">
        <f t="shared" ca="1" si="5"/>
        <v>22.230972871302122</v>
      </c>
      <c r="U129" s="8"/>
    </row>
    <row r="130" spans="18:21">
      <c r="R130" s="8"/>
      <c r="S130" s="60">
        <v>10.9</v>
      </c>
      <c r="T130" s="60">
        <f t="shared" ca="1" si="5"/>
        <v>22.846060223152371</v>
      </c>
      <c r="U130" s="8"/>
    </row>
    <row r="131" spans="18:21">
      <c r="R131" s="8"/>
      <c r="S131" s="60">
        <v>11</v>
      </c>
      <c r="T131" s="60">
        <f t="shared" ca="1" si="5"/>
        <v>23.492069863780312</v>
      </c>
      <c r="U131" s="8"/>
    </row>
    <row r="132" spans="18:21">
      <c r="R132" s="8"/>
      <c r="S132" s="60">
        <v>11.1</v>
      </c>
      <c r="T132" s="60">
        <f t="shared" ca="1" si="5"/>
        <v>24.170055009885797</v>
      </c>
      <c r="U132" s="8"/>
    </row>
    <row r="133" spans="18:21">
      <c r="R133" s="8"/>
      <c r="S133" s="60">
        <v>11.2</v>
      </c>
      <c r="T133" s="60">
        <f t="shared" ca="1" si="5"/>
        <v>24.880944204666985</v>
      </c>
      <c r="U133" s="8"/>
    </row>
    <row r="134" spans="18:21">
      <c r="R134" s="8"/>
      <c r="S134" s="60">
        <v>11.3</v>
      </c>
      <c r="T134" s="60">
        <f t="shared" ca="1" si="5"/>
        <v>25.625518648542837</v>
      </c>
      <c r="U134" s="8"/>
    </row>
    <row r="135" spans="18:21">
      <c r="R135" s="8"/>
      <c r="S135" s="60">
        <v>11.4</v>
      </c>
      <c r="T135" s="60">
        <f t="shared" ca="1" si="5"/>
        <v>26.404389140856441</v>
      </c>
      <c r="U135" s="8"/>
    </row>
    <row r="136" spans="18:21">
      <c r="R136" s="8"/>
      <c r="S136" s="60">
        <v>11.5</v>
      </c>
      <c r="T136" s="60">
        <f t="shared" ca="1" si="5"/>
        <v>27.217972955370332</v>
      </c>
      <c r="U136" s="8"/>
    </row>
    <row r="137" spans="18:21">
      <c r="R137" s="8"/>
      <c r="S137" s="60">
        <v>11.6</v>
      </c>
      <c r="T137" s="60">
        <f t="shared" ca="1" si="5"/>
        <v>28.066471005697558</v>
      </c>
      <c r="U137" s="8"/>
    </row>
    <row r="138" spans="18:21">
      <c r="R138" s="8"/>
      <c r="S138" s="60">
        <v>11.7</v>
      </c>
      <c r="T138" s="60">
        <f t="shared" ca="1" si="5"/>
        <v>28.949845685976367</v>
      </c>
      <c r="U138" s="8"/>
    </row>
    <row r="139" spans="18:21">
      <c r="R139" s="8"/>
      <c r="S139" s="60">
        <v>11.8</v>
      </c>
      <c r="T139" s="60">
        <f t="shared" ca="1" si="5"/>
        <v>29.867799796001336</v>
      </c>
      <c r="U139" s="8"/>
    </row>
    <row r="140" spans="18:21">
      <c r="R140" s="8"/>
      <c r="S140" s="60">
        <v>11.9</v>
      </c>
      <c r="T140" s="60">
        <f t="shared" ca="1" si="5"/>
        <v>30.819756977616123</v>
      </c>
      <c r="U140" s="8"/>
    </row>
    <row r="141" spans="18:21">
      <c r="R141" s="8"/>
      <c r="S141" s="60">
        <v>12</v>
      </c>
      <c r="T141" s="60">
        <f t="shared" ca="1" si="5"/>
        <v>31.804844099465114</v>
      </c>
      <c r="U141" s="8"/>
    </row>
    <row r="142" spans="18:21">
      <c r="R142" s="8"/>
      <c r="S142" s="60">
        <v>12.1</v>
      </c>
      <c r="T142" s="60">
        <f t="shared" ca="1" si="5"/>
        <v>32.821876029303787</v>
      </c>
      <c r="U142" s="8"/>
    </row>
    <row r="143" spans="18:21">
      <c r="R143" s="8"/>
      <c r="S143" s="60">
        <v>12.2</v>
      </c>
      <c r="T143" s="60">
        <f t="shared" ca="1" si="5"/>
        <v>33.869343226231791</v>
      </c>
      <c r="U143" s="8"/>
    </row>
    <row r="144" spans="18:21">
      <c r="R144" s="8"/>
      <c r="S144" s="60">
        <v>12.3</v>
      </c>
      <c r="T144" s="60">
        <f t="shared" ca="1" si="5"/>
        <v>34.94540256885189</v>
      </c>
      <c r="U144" s="8"/>
    </row>
    <row r="145" spans="18:21">
      <c r="R145" s="8"/>
      <c r="S145" s="60">
        <v>12.4</v>
      </c>
      <c r="T145" s="60">
        <f t="shared" ca="1" si="5"/>
        <v>36.04787180908923</v>
      </c>
      <c r="U145" s="8"/>
    </row>
    <row r="146" spans="18:21">
      <c r="R146" s="8"/>
      <c r="S146" s="60">
        <v>12.5</v>
      </c>
      <c r="T146" s="60">
        <f t="shared" ca="1" si="5"/>
        <v>37.174228005069715</v>
      </c>
      <c r="U146" s="8"/>
    </row>
    <row r="147" spans="18:21">
      <c r="R147" s="8"/>
      <c r="S147" s="60">
        <v>12.6</v>
      </c>
      <c r="T147" s="60">
        <f t="shared" ca="1" si="5"/>
        <v>38.321610240141069</v>
      </c>
      <c r="U147" s="8"/>
    </row>
    <row r="148" spans="18:21">
      <c r="R148" s="8"/>
      <c r="S148" s="60">
        <v>12.7</v>
      </c>
      <c r="T148" s="60">
        <f t="shared" ca="1" si="5"/>
        <v>39.486826879181237</v>
      </c>
      <c r="U148" s="8"/>
    </row>
    <row r="149" spans="18:21">
      <c r="R149" s="8"/>
      <c r="S149" s="60">
        <v>12.8</v>
      </c>
      <c r="T149" s="60">
        <f t="shared" ref="T149:T212" ca="1" si="6">$N$3+$N$4*S149+$N$5*S149^2+$N$6*EXP(-0.5*(S149-$J$7)^2/$J$8^2)</f>
        <v>40.666367548399208</v>
      </c>
      <c r="U149" s="8"/>
    </row>
    <row r="150" spans="18:21">
      <c r="R150" s="8"/>
      <c r="S150" s="60">
        <v>12.9</v>
      </c>
      <c r="T150" s="60">
        <f t="shared" ca="1" si="6"/>
        <v>41.856419951795381</v>
      </c>
      <c r="U150" s="8"/>
    </row>
    <row r="151" spans="18:21">
      <c r="R151" s="8"/>
      <c r="S151" s="60">
        <v>13</v>
      </c>
      <c r="T151" s="60">
        <f t="shared" ca="1" si="6"/>
        <v>43.052891557479981</v>
      </c>
      <c r="U151" s="8"/>
    </row>
    <row r="152" spans="18:21">
      <c r="R152" s="8"/>
      <c r="S152" s="60">
        <v>13.1</v>
      </c>
      <c r="T152" s="60">
        <f t="shared" ca="1" si="6"/>
        <v>44.251436101565588</v>
      </c>
      <c r="U152" s="8"/>
    </row>
    <row r="153" spans="18:21">
      <c r="R153" s="8"/>
      <c r="S153" s="60">
        <v>13.2</v>
      </c>
      <c r="T153" s="60">
        <f t="shared" ca="1" si="6"/>
        <v>45.447484768004109</v>
      </c>
      <c r="U153" s="8"/>
    </row>
    <row r="154" spans="18:21">
      <c r="R154" s="8"/>
      <c r="S154" s="60">
        <v>13.3</v>
      </c>
      <c r="T154" s="60">
        <f t="shared" ca="1" si="6"/>
        <v>46.636281811364604</v>
      </c>
      <c r="U154" s="8"/>
    </row>
    <row r="155" spans="18:21">
      <c r="R155" s="8"/>
      <c r="S155" s="60">
        <v>13.4</v>
      </c>
      <c r="T155" s="60">
        <f t="shared" ca="1" si="6"/>
        <v>47.812924298143798</v>
      </c>
      <c r="U155" s="8"/>
    </row>
    <row r="156" spans="18:21">
      <c r="R156" s="8"/>
      <c r="S156" s="60">
        <v>13.5</v>
      </c>
      <c r="T156" s="60">
        <f t="shared" ca="1" si="6"/>
        <v>48.972405552862888</v>
      </c>
      <c r="U156" s="8"/>
    </row>
    <row r="157" spans="18:21">
      <c r="R157" s="8"/>
      <c r="S157" s="60">
        <v>13.6</v>
      </c>
      <c r="T157" s="60">
        <f t="shared" ca="1" si="6"/>
        <v>50.109661810082002</v>
      </c>
      <c r="U157" s="8"/>
    </row>
    <row r="158" spans="18:21">
      <c r="R158" s="8"/>
      <c r="S158" s="60">
        <v>13.7</v>
      </c>
      <c r="T158" s="60">
        <f t="shared" ca="1" si="6"/>
        <v>51.219621494705912</v>
      </c>
      <c r="U158" s="8"/>
    </row>
    <row r="159" spans="18:21">
      <c r="R159" s="8"/>
      <c r="S159" s="60">
        <v>13.8</v>
      </c>
      <c r="T159" s="60">
        <f t="shared" ca="1" si="6"/>
        <v>52.297256482635561</v>
      </c>
      <c r="U159" s="8"/>
    </row>
    <row r="160" spans="18:21">
      <c r="R160" s="8"/>
      <c r="S160" s="60">
        <v>13.9</v>
      </c>
      <c r="T160" s="60">
        <f t="shared" ca="1" si="6"/>
        <v>53.337634633894837</v>
      </c>
      <c r="U160" s="8"/>
    </row>
    <row r="161" spans="18:21">
      <c r="R161" s="8"/>
      <c r="S161" s="60">
        <v>14</v>
      </c>
      <c r="T161" s="60">
        <f t="shared" ca="1" si="6"/>
        <v>54.335972842594089</v>
      </c>
      <c r="U161" s="8"/>
    </row>
    <row r="162" spans="18:21">
      <c r="R162" s="8"/>
      <c r="S162" s="60">
        <v>14.1</v>
      </c>
      <c r="T162" s="60">
        <f t="shared" ca="1" si="6"/>
        <v>55.28768981400232</v>
      </c>
      <c r="U162" s="8"/>
    </row>
    <row r="163" spans="18:21">
      <c r="R163" s="8"/>
      <c r="S163" s="60">
        <v>14.2</v>
      </c>
      <c r="T163" s="60">
        <f t="shared" ca="1" si="6"/>
        <v>56.188457759817865</v>
      </c>
      <c r="U163" s="8"/>
    </row>
    <row r="164" spans="18:21">
      <c r="R164" s="8"/>
      <c r="S164" s="60">
        <v>14.3</v>
      </c>
      <c r="T164" s="60">
        <f t="shared" ca="1" si="6"/>
        <v>57.034252199341054</v>
      </c>
      <c r="U164" s="8"/>
    </row>
    <row r="165" spans="18:21">
      <c r="R165" s="8"/>
      <c r="S165" s="60">
        <v>14.4</v>
      </c>
      <c r="T165" s="60">
        <f t="shared" ca="1" si="6"/>
        <v>57.821399067178177</v>
      </c>
      <c r="U165" s="8"/>
    </row>
    <row r="166" spans="18:21">
      <c r="R166" s="8"/>
      <c r="S166" s="60">
        <v>14.5</v>
      </c>
      <c r="T166" s="60">
        <f t="shared" ca="1" si="6"/>
        <v>58.546618357464311</v>
      </c>
      <c r="U166" s="8"/>
    </row>
    <row r="167" spans="18:21">
      <c r="R167" s="8"/>
      <c r="S167" s="60">
        <v>14.6</v>
      </c>
      <c r="T167" s="60">
        <f t="shared" ca="1" si="6"/>
        <v>59.207063580088871</v>
      </c>
      <c r="U167" s="8"/>
    </row>
    <row r="168" spans="18:21">
      <c r="R168" s="8"/>
      <c r="S168" s="60">
        <v>14.7</v>
      </c>
      <c r="T168" s="60">
        <f t="shared" ca="1" si="6"/>
        <v>59.800356365340228</v>
      </c>
      <c r="U168" s="8"/>
    </row>
    <row r="169" spans="18:21">
      <c r="R169" s="8"/>
      <c r="S169" s="60">
        <v>14.8</v>
      </c>
      <c r="T169" s="60">
        <f t="shared" ca="1" si="6"/>
        <v>60.324615628645986</v>
      </c>
      <c r="U169" s="8"/>
    </row>
    <row r="170" spans="18:21">
      <c r="R170" s="8"/>
      <c r="S170" s="60">
        <v>14.9</v>
      </c>
      <c r="T170" s="60">
        <f t="shared" ca="1" si="6"/>
        <v>60.77848079519292</v>
      </c>
      <c r="U170" s="8"/>
    </row>
    <row r="171" spans="18:21">
      <c r="R171" s="8"/>
      <c r="S171" s="60">
        <v>15</v>
      </c>
      <c r="T171" s="60">
        <f t="shared" ca="1" si="6"/>
        <v>61.16112868333785</v>
      </c>
      <c r="U171" s="8"/>
    </row>
    <row r="172" spans="18:21">
      <c r="R172" s="8"/>
      <c r="S172" s="60">
        <v>15.1</v>
      </c>
      <c r="T172" s="60">
        <f t="shared" ca="1" si="6"/>
        <v>61.472283753745586</v>
      </c>
      <c r="U172" s="8"/>
    </row>
    <row r="173" spans="18:21">
      <c r="R173" s="8"/>
      <c r="S173" s="60">
        <v>15.2</v>
      </c>
      <c r="T173" s="60">
        <f t="shared" ca="1" si="6"/>
        <v>61.712221545751305</v>
      </c>
      <c r="U173" s="8"/>
    </row>
    <row r="174" spans="18:21">
      <c r="R174" s="8"/>
      <c r="S174" s="60">
        <v>15.3</v>
      </c>
      <c r="T174" s="60">
        <f t="shared" ca="1" si="6"/>
        <v>61.881765240998234</v>
      </c>
      <c r="U174" s="8"/>
    </row>
    <row r="175" spans="18:21">
      <c r="R175" s="8"/>
      <c r="S175" s="60">
        <v>15.4</v>
      </c>
      <c r="T175" s="60">
        <f t="shared" ca="1" si="6"/>
        <v>61.982275414299536</v>
      </c>
      <c r="U175" s="8"/>
    </row>
    <row r="176" spans="18:21">
      <c r="R176" s="8"/>
      <c r="S176" s="60">
        <v>15.5</v>
      </c>
      <c r="T176" s="60">
        <f t="shared" ca="1" si="6"/>
        <v>62.015633150227643</v>
      </c>
      <c r="U176" s="8"/>
    </row>
    <row r="177" spans="18:21">
      <c r="R177" s="8"/>
      <c r="S177" s="60">
        <v>15.6</v>
      </c>
      <c r="T177" s="60">
        <f t="shared" ca="1" si="6"/>
        <v>61.984216818494176</v>
      </c>
      <c r="U177" s="8"/>
    </row>
    <row r="178" spans="18:21">
      <c r="R178" s="8"/>
      <c r="S178" s="60">
        <v>15.7</v>
      </c>
      <c r="T178" s="60">
        <f t="shared" ca="1" si="6"/>
        <v>61.890872909209712</v>
      </c>
      <c r="U178" s="8"/>
    </row>
    <row r="179" spans="18:21">
      <c r="R179" s="8"/>
      <c r="S179" s="60">
        <v>15.8</v>
      </c>
      <c r="T179" s="60">
        <f t="shared" ca="1" si="6"/>
        <v>61.738881428239196</v>
      </c>
      <c r="U179" s="8"/>
    </row>
    <row r="180" spans="18:21">
      <c r="R180" s="8"/>
      <c r="S180" s="60">
        <v>15.9</v>
      </c>
      <c r="T180" s="60">
        <f t="shared" ca="1" si="6"/>
        <v>61.531916440976318</v>
      </c>
      <c r="U180" s="8"/>
    </row>
    <row r="181" spans="18:21">
      <c r="R181" s="8"/>
      <c r="S181" s="60">
        <v>16</v>
      </c>
      <c r="T181" s="60">
        <f t="shared" ca="1" si="6"/>
        <v>61.274002428120752</v>
      </c>
      <c r="U181" s="8"/>
    </row>
    <row r="182" spans="18:21">
      <c r="R182" s="8"/>
      <c r="S182" s="60">
        <v>16.100000000000001</v>
      </c>
      <c r="T182" s="60">
        <f t="shared" ca="1" si="6"/>
        <v>60.969467177974153</v>
      </c>
      <c r="U182" s="8"/>
    </row>
    <row r="183" spans="18:21">
      <c r="R183" s="8"/>
      <c r="S183" s="60">
        <v>16.2</v>
      </c>
      <c r="T183" s="60">
        <f t="shared" ca="1" si="6"/>
        <v>60.622891985267557</v>
      </c>
      <c r="U183" s="8"/>
    </row>
    <row r="184" spans="18:21">
      <c r="R184" s="8"/>
      <c r="S184" s="60">
        <v>16.3</v>
      </c>
      <c r="T184" s="60">
        <f t="shared" ca="1" si="6"/>
        <v>60.239059955890575</v>
      </c>
      <c r="U184" s="8"/>
    </row>
    <row r="185" spans="18:21">
      <c r="R185" s="8"/>
      <c r="S185" s="60">
        <v>16.399999999999999</v>
      </c>
      <c r="T185" s="60">
        <f t="shared" ca="1" si="6"/>
        <v>59.822903229819346</v>
      </c>
      <c r="U185" s="8"/>
    </row>
    <row r="186" spans="18:21">
      <c r="R186" s="8"/>
      <c r="S186" s="60">
        <v>16.5</v>
      </c>
      <c r="T186" s="60">
        <f t="shared" ca="1" si="6"/>
        <v>59.379449931152877</v>
      </c>
      <c r="U186" s="8"/>
    </row>
    <row r="187" spans="18:21">
      <c r="R187" s="8"/>
      <c r="S187" s="60">
        <v>16.600000000000001</v>
      </c>
      <c r="T187" s="60">
        <f t="shared" ca="1" si="6"/>
        <v>58.913771634986453</v>
      </c>
      <c r="U187" s="8"/>
    </row>
    <row r="188" spans="18:21">
      <c r="R188" s="8"/>
      <c r="S188" s="60">
        <v>16.7</v>
      </c>
      <c r="T188" s="60">
        <f t="shared" ca="1" si="6"/>
        <v>58.430932106759926</v>
      </c>
      <c r="U188" s="8"/>
    </row>
    <row r="189" spans="18:21">
      <c r="R189" s="8"/>
      <c r="S189" s="60">
        <v>16.8</v>
      </c>
      <c r="T189" s="60">
        <f t="shared" ca="1" si="6"/>
        <v>57.935938021952111</v>
      </c>
      <c r="U189" s="8"/>
    </row>
    <row r="190" spans="18:21">
      <c r="R190" s="8"/>
      <c r="S190" s="60">
        <v>16.899999999999999</v>
      </c>
      <c r="T190" s="60">
        <f t="shared" ca="1" si="6"/>
        <v>57.433692314066263</v>
      </c>
      <c r="U190" s="8"/>
    </row>
    <row r="191" spans="18:21">
      <c r="R191" s="8"/>
      <c r="S191" s="60">
        <v>17</v>
      </c>
      <c r="T191" s="60">
        <f t="shared" ca="1" si="6"/>
        <v>56.928950728533309</v>
      </c>
      <c r="U191" s="8"/>
    </row>
    <row r="192" spans="18:21">
      <c r="R192" s="8"/>
      <c r="S192" s="60">
        <v>17.100000000000001</v>
      </c>
      <c r="T192" s="60">
        <f t="shared" ca="1" si="6"/>
        <v>56.426282081401354</v>
      </c>
      <c r="U192" s="8"/>
    </row>
    <row r="193" spans="18:21">
      <c r="R193" s="8"/>
      <c r="S193" s="60">
        <v>17.2</v>
      </c>
      <c r="T193" s="60">
        <f t="shared" ca="1" si="6"/>
        <v>55.930032636557854</v>
      </c>
      <c r="U193" s="8"/>
    </row>
    <row r="194" spans="18:21">
      <c r="R194" s="8"/>
      <c r="S194" s="60">
        <v>17.3</v>
      </c>
      <c r="T194" s="60">
        <f t="shared" ca="1" si="6"/>
        <v>55.444294925892564</v>
      </c>
      <c r="U194" s="8"/>
    </row>
    <row r="195" spans="18:21">
      <c r="R195" s="8"/>
      <c r="S195" s="60">
        <v>17.399999999999999</v>
      </c>
      <c r="T195" s="60">
        <f t="shared" ca="1" si="6"/>
        <v>54.97288124540507</v>
      </c>
      <c r="U195" s="8"/>
    </row>
    <row r="196" spans="18:21">
      <c r="R196" s="8"/>
      <c r="S196" s="60">
        <v>17.5</v>
      </c>
      <c r="T196" s="60">
        <f t="shared" ca="1" si="6"/>
        <v>54.519301968886367</v>
      </c>
      <c r="U196" s="8"/>
    </row>
    <row r="197" spans="18:21">
      <c r="R197" s="8"/>
      <c r="S197" s="60">
        <v>17.600000000000001</v>
      </c>
      <c r="T197" s="60">
        <f t="shared" ca="1" si="6"/>
        <v>54.086748731458542</v>
      </c>
      <c r="U197" s="8"/>
    </row>
    <row r="198" spans="18:21">
      <c r="R198" s="8"/>
      <c r="S198" s="60">
        <v>17.7</v>
      </c>
      <c r="T198" s="60">
        <f t="shared" ca="1" si="6"/>
        <v>53.678082449773868</v>
      </c>
      <c r="U198" s="8"/>
    </row>
    <row r="199" spans="18:21">
      <c r="R199" s="8"/>
      <c r="S199" s="60">
        <v>17.8</v>
      </c>
      <c r="T199" s="60">
        <f t="shared" ca="1" si="6"/>
        <v>53.29582606570645</v>
      </c>
      <c r="U199" s="8"/>
    </row>
    <row r="200" spans="18:21">
      <c r="R200" s="8"/>
      <c r="S200" s="60">
        <v>17.899999999999999</v>
      </c>
      <c r="T200" s="60">
        <f t="shared" ca="1" si="6"/>
        <v>52.94216182733112</v>
      </c>
      <c r="U200" s="8"/>
    </row>
    <row r="201" spans="18:21">
      <c r="R201" s="8"/>
      <c r="S201" s="60">
        <v>18</v>
      </c>
      <c r="T201" s="60">
        <f t="shared" ca="1" si="6"/>
        <v>52.618932856045099</v>
      </c>
      <c r="U201" s="8"/>
    </row>
    <row r="202" spans="18:21">
      <c r="R202" s="8"/>
      <c r="S202" s="60">
        <v>18.100000000000001</v>
      </c>
      <c r="T202" s="60">
        <f t="shared" ca="1" si="6"/>
        <v>52.327648692748774</v>
      </c>
      <c r="U202" s="8"/>
    </row>
    <row r="203" spans="18:21">
      <c r="R203" s="8"/>
      <c r="S203" s="60">
        <v>18.2</v>
      </c>
      <c r="T203" s="60">
        <f t="shared" ca="1" si="6"/>
        <v>52.069494469686653</v>
      </c>
      <c r="U203" s="8"/>
    </row>
    <row r="204" spans="18:21">
      <c r="R204" s="8"/>
      <c r="S204" s="60">
        <v>18.3</v>
      </c>
      <c r="T204" s="60">
        <f t="shared" ca="1" si="6"/>
        <v>51.845343318214361</v>
      </c>
      <c r="U204" s="8"/>
    </row>
    <row r="205" spans="18:21">
      <c r="R205" s="8"/>
      <c r="S205" s="60">
        <v>18.399999999999999</v>
      </c>
      <c r="T205" s="60">
        <f t="shared" ca="1" si="6"/>
        <v>51.655771596488215</v>
      </c>
      <c r="U205" s="8"/>
    </row>
    <row r="206" spans="18:21">
      <c r="R206" s="8"/>
      <c r="S206" s="60">
        <v>18.5</v>
      </c>
      <c r="T206" s="60">
        <f t="shared" ca="1" si="6"/>
        <v>51.501076504713659</v>
      </c>
      <c r="U206" s="8"/>
    </row>
    <row r="207" spans="18:21">
      <c r="R207" s="8"/>
      <c r="S207" s="60">
        <v>18.600000000000001</v>
      </c>
      <c r="T207" s="60">
        <f t="shared" ca="1" si="6"/>
        <v>51.38129564875242</v>
      </c>
      <c r="U207" s="8"/>
    </row>
    <row r="208" spans="18:21">
      <c r="R208" s="8"/>
      <c r="S208" s="60">
        <v>18.7</v>
      </c>
      <c r="T208" s="60">
        <f t="shared" ca="1" si="6"/>
        <v>51.296228114991486</v>
      </c>
      <c r="U208" s="8"/>
    </row>
    <row r="209" spans="18:21">
      <c r="R209" s="8"/>
      <c r="S209" s="60">
        <v>18.8</v>
      </c>
      <c r="T209" s="60">
        <f t="shared" ca="1" si="6"/>
        <v>51.245456629668311</v>
      </c>
      <c r="U209" s="8"/>
    </row>
    <row r="210" spans="18:21">
      <c r="R210" s="8"/>
      <c r="S210" s="60">
        <v>18.899999999999999</v>
      </c>
      <c r="T210" s="60">
        <f t="shared" ca="1" si="6"/>
        <v>51.228370393439789</v>
      </c>
      <c r="U210" s="8"/>
    </row>
    <row r="211" spans="18:21">
      <c r="R211" s="8"/>
      <c r="S211" s="60">
        <v>19</v>
      </c>
      <c r="T211" s="60">
        <f t="shared" ca="1" si="6"/>
        <v>51.244188205886964</v>
      </c>
      <c r="U211" s="8"/>
    </row>
    <row r="212" spans="18:21">
      <c r="R212" s="8"/>
      <c r="S212" s="60">
        <v>19.100000000000001</v>
      </c>
      <c r="T212" s="60">
        <f t="shared" ca="1" si="6"/>
        <v>51.2919815238117</v>
      </c>
      <c r="U212" s="8"/>
    </row>
    <row r="213" spans="18:21">
      <c r="R213" s="8"/>
      <c r="S213" s="60">
        <v>19.2</v>
      </c>
      <c r="T213" s="60">
        <f t="shared" ref="T213:T276" ca="1" si="7">$N$3+$N$4*S213+$N$5*S213^2+$N$6*EXP(-0.5*(S213-$J$7)^2/$J$8^2)</f>
        <v>51.370697130514102</v>
      </c>
      <c r="U213" s="8"/>
    </row>
    <row r="214" spans="18:21">
      <c r="R214" s="8"/>
      <c r="S214" s="60">
        <v>19.3</v>
      </c>
      <c r="T214" s="60">
        <f t="shared" ca="1" si="7"/>
        <v>51.479179129653865</v>
      </c>
      <c r="U214" s="8"/>
    </row>
    <row r="215" spans="18:21">
      <c r="R215" s="8"/>
      <c r="S215" s="60">
        <v>19.399999999999999</v>
      </c>
      <c r="T215" s="60">
        <f t="shared" ca="1" si="7"/>
        <v>51.616190015728051</v>
      </c>
      <c r="U215" s="8"/>
    </row>
    <row r="216" spans="18:21">
      <c r="R216" s="8"/>
      <c r="S216" s="60">
        <v>19.5</v>
      </c>
      <c r="T216" s="60">
        <f t="shared" ca="1" si="7"/>
        <v>51.780430612634483</v>
      </c>
      <c r="U216" s="8"/>
    </row>
    <row r="217" spans="18:21">
      <c r="R217" s="8"/>
      <c r="S217" s="60">
        <v>19.600000000000001</v>
      </c>
      <c r="T217" s="60">
        <f t="shared" ca="1" si="7"/>
        <v>51.970558711293066</v>
      </c>
      <c r="U217" s="8"/>
    </row>
    <row r="218" spans="18:21">
      <c r="R218" s="8"/>
      <c r="S218" s="60">
        <v>19.7</v>
      </c>
      <c r="T218" s="60">
        <f t="shared" ca="1" si="7"/>
        <v>52.185206276021233</v>
      </c>
      <c r="U218" s="8"/>
    </row>
    <row r="219" spans="18:21">
      <c r="R219" s="8"/>
      <c r="S219" s="60">
        <v>19.8</v>
      </c>
      <c r="T219" s="60">
        <f t="shared" ca="1" si="7"/>
        <v>52.422995126560913</v>
      </c>
      <c r="U219" s="8"/>
    </row>
    <row r="220" spans="18:21">
      <c r="R220" s="8"/>
      <c r="S220" s="60">
        <v>19.899999999999999</v>
      </c>
      <c r="T220" s="60">
        <f t="shared" ca="1" si="7"/>
        <v>52.682551037700314</v>
      </c>
      <c r="U220" s="8"/>
    </row>
    <row r="221" spans="18:21">
      <c r="R221" s="8"/>
      <c r="S221" s="60">
        <v>20</v>
      </c>
      <c r="T221" s="60">
        <f t="shared" ca="1" si="7"/>
        <v>52.962516230812284</v>
      </c>
      <c r="U221" s="8"/>
    </row>
    <row r="222" spans="18:21">
      <c r="R222" s="8"/>
      <c r="S222" s="60">
        <v>20.100000000000001</v>
      </c>
      <c r="T222" s="60">
        <f t="shared" ca="1" si="7"/>
        <v>53.261560260943902</v>
      </c>
      <c r="U222" s="8"/>
    </row>
    <row r="223" spans="18:21">
      <c r="R223" s="8"/>
      <c r="S223" s="60">
        <v>20.2</v>
      </c>
      <c r="T223" s="60">
        <f t="shared" ca="1" si="7"/>
        <v>53.578389329060052</v>
      </c>
      <c r="U223" s="8"/>
    </row>
    <row r="224" spans="18:21">
      <c r="R224" s="8"/>
      <c r="S224" s="60">
        <v>20.3</v>
      </c>
      <c r="T224" s="60">
        <f t="shared" ca="1" si="7"/>
        <v>53.911754071495743</v>
      </c>
      <c r="U224" s="8"/>
    </row>
    <row r="225" spans="18:21">
      <c r="R225" s="8"/>
      <c r="S225" s="60">
        <v>20.399999999999999</v>
      </c>
      <c r="T225" s="60">
        <f t="shared" ca="1" si="7"/>
        <v>54.260455897537589</v>
      </c>
      <c r="U225" s="8"/>
    </row>
    <row r="226" spans="18:21">
      <c r="R226" s="8"/>
      <c r="S226" s="60">
        <v>20.5</v>
      </c>
      <c r="T226" s="60">
        <f t="shared" ca="1" si="7"/>
        <v>54.623351961360434</v>
      </c>
      <c r="U226" s="8"/>
    </row>
    <row r="227" spans="18:21">
      <c r="R227" s="8"/>
      <c r="S227" s="60">
        <v>20.6</v>
      </c>
      <c r="T227" s="60">
        <f t="shared" ca="1" si="7"/>
        <v>54.999358866389969</v>
      </c>
      <c r="U227" s="8"/>
    </row>
    <row r="228" spans="18:21">
      <c r="R228" s="8"/>
      <c r="S228" s="60">
        <v>20.7</v>
      </c>
      <c r="T228" s="60">
        <f t="shared" ca="1" si="7"/>
        <v>55.387455208721931</v>
      </c>
      <c r="U228" s="8"/>
    </row>
    <row r="229" spans="18:21">
      <c r="R229" s="8"/>
      <c r="S229" s="60">
        <v>20.8</v>
      </c>
      <c r="T229" s="60">
        <f t="shared" ca="1" si="7"/>
        <v>55.786683071728426</v>
      </c>
      <c r="U229" s="8"/>
    </row>
    <row r="230" spans="18:21">
      <c r="R230" s="8"/>
      <c r="S230" s="60">
        <v>20.9</v>
      </c>
      <c r="T230" s="60">
        <f t="shared" ca="1" si="7"/>
        <v>56.196148586692651</v>
      </c>
      <c r="U230" s="8"/>
    </row>
    <row r="231" spans="18:21">
      <c r="R231" s="8"/>
      <c r="S231" s="60">
        <v>21</v>
      </c>
      <c r="T231" s="60">
        <f t="shared" ca="1" si="7"/>
        <v>56.61502167453736</v>
      </c>
      <c r="U231" s="8"/>
    </row>
    <row r="232" spans="18:21">
      <c r="R232" s="8"/>
      <c r="S232" s="60">
        <v>21.1</v>
      </c>
      <c r="T232" s="60">
        <f t="shared" ca="1" si="7"/>
        <v>57.042535081766381</v>
      </c>
      <c r="U232" s="8"/>
    </row>
    <row r="233" spans="18:21">
      <c r="R233" s="8"/>
      <c r="S233" s="60">
        <v>21.2</v>
      </c>
      <c r="T233" s="60">
        <f t="shared" ca="1" si="7"/>
        <v>57.477982819954327</v>
      </c>
      <c r="U233" s="8"/>
    </row>
    <row r="234" spans="18:21">
      <c r="R234" s="8"/>
      <c r="S234" s="60">
        <v>21.3</v>
      </c>
      <c r="T234" s="60">
        <f t="shared" ca="1" si="7"/>
        <v>57.920718112820836</v>
      </c>
      <c r="U234" s="8"/>
    </row>
    <row r="235" spans="18:21">
      <c r="R235" s="8"/>
      <c r="S235" s="60">
        <v>21.4</v>
      </c>
      <c r="T235" s="60">
        <f t="shared" ca="1" si="7"/>
        <v>58.370150948431949</v>
      </c>
      <c r="U235" s="8"/>
    </row>
    <row r="236" spans="18:21">
      <c r="R236" s="8"/>
      <c r="S236" s="60">
        <v>21.5</v>
      </c>
      <c r="T236" s="60">
        <f t="shared" ca="1" si="7"/>
        <v>58.825745326683425</v>
      </c>
      <c r="U236" s="8"/>
    </row>
    <row r="237" spans="18:21">
      <c r="R237" s="8"/>
      <c r="S237" s="60">
        <v>21.6</v>
      </c>
      <c r="T237" s="60">
        <f t="shared" ca="1" si="7"/>
        <v>59.287016284217763</v>
      </c>
      <c r="U237" s="8"/>
    </row>
    <row r="238" spans="18:21">
      <c r="R238" s="8"/>
      <c r="S238" s="60">
        <v>21.7</v>
      </c>
      <c r="T238" s="60">
        <f t="shared" ca="1" si="7"/>
        <v>59.753526770565202</v>
      </c>
      <c r="U238" s="8"/>
    </row>
    <row r="239" spans="18:21">
      <c r="R239" s="8"/>
      <c r="S239" s="60">
        <v>21.8</v>
      </c>
      <c r="T239" s="60">
        <f t="shared" ca="1" si="7"/>
        <v>60.224884440800913</v>
      </c>
      <c r="U239" s="8"/>
    </row>
    <row r="240" spans="18:21">
      <c r="R240" s="8"/>
      <c r="S240" s="60">
        <v>21.9</v>
      </c>
      <c r="T240" s="60">
        <f t="shared" ca="1" si="7"/>
        <v>60.700738421576219</v>
      </c>
      <c r="U240" s="8"/>
    </row>
    <row r="241" spans="18:21">
      <c r="R241" s="8"/>
      <c r="S241" s="60">
        <v>22</v>
      </c>
      <c r="T241" s="60">
        <f t="shared" ca="1" si="7"/>
        <v>61.180776099172583</v>
      </c>
      <c r="U241" s="8"/>
    </row>
    <row r="242" spans="18:21">
      <c r="R242" s="8"/>
      <c r="S242" s="60">
        <v>22.1</v>
      </c>
      <c r="T242" s="60">
        <f t="shared" ca="1" si="7"/>
        <v>61.664719970380894</v>
      </c>
      <c r="U242" s="8"/>
    </row>
    <row r="243" spans="18:21">
      <c r="R243" s="8"/>
      <c r="S243" s="60">
        <v>22.2</v>
      </c>
      <c r="T243" s="60">
        <f t="shared" ca="1" si="7"/>
        <v>62.15232458962987</v>
      </c>
      <c r="U243" s="8"/>
    </row>
    <row r="244" spans="18:21">
      <c r="R244" s="8"/>
      <c r="S244" s="60">
        <v>22.3</v>
      </c>
      <c r="T244" s="60">
        <f t="shared" ca="1" si="7"/>
        <v>62.643373638956788</v>
      </c>
      <c r="U244" s="8"/>
    </row>
    <row r="245" spans="18:21">
      <c r="R245" s="8"/>
      <c r="S245" s="60">
        <v>22.4</v>
      </c>
      <c r="T245" s="60">
        <f t="shared" ca="1" si="7"/>
        <v>63.137677141183083</v>
      </c>
      <c r="U245" s="8"/>
    </row>
    <row r="246" spans="18:21">
      <c r="R246" s="8"/>
      <c r="S246" s="60">
        <v>22.5</v>
      </c>
      <c r="T246" s="60">
        <f t="shared" ca="1" si="7"/>
        <v>63.635068831061538</v>
      </c>
      <c r="U246" s="8"/>
    </row>
    <row r="247" spans="18:21">
      <c r="R247" s="8"/>
      <c r="S247" s="60">
        <v>22.6</v>
      </c>
      <c r="T247" s="60">
        <f t="shared" ca="1" si="7"/>
        <v>64.135403694209202</v>
      </c>
      <c r="U247" s="8"/>
    </row>
    <row r="248" spans="18:21">
      <c r="R248" s="8"/>
      <c r="S248" s="60">
        <v>22.7</v>
      </c>
      <c r="T248" s="60">
        <f t="shared" ca="1" si="7"/>
        <v>64.638555679330096</v>
      </c>
      <c r="U248" s="8"/>
    </row>
    <row r="249" spans="18:21">
      <c r="R249" s="8"/>
      <c r="S249" s="60">
        <v>22.8</v>
      </c>
      <c r="T249" s="60">
        <f t="shared" ca="1" si="7"/>
        <v>65.144415585542447</v>
      </c>
      <c r="U249" s="8"/>
    </row>
    <row r="250" spans="18:21">
      <c r="R250" s="8"/>
      <c r="S250" s="60">
        <v>22.9</v>
      </c>
      <c r="T250" s="60">
        <f t="shared" ca="1" si="7"/>
        <v>65.652889123529746</v>
      </c>
      <c r="U250" s="8"/>
    </row>
    <row r="251" spans="18:21">
      <c r="R251" s="8"/>
      <c r="S251" s="60">
        <v>23</v>
      </c>
      <c r="T251" s="60">
        <f t="shared" ca="1" si="7"/>
        <v>66.163895146694472</v>
      </c>
      <c r="U251" s="8"/>
    </row>
    <row r="252" spans="18:21">
      <c r="R252" s="8"/>
      <c r="S252" s="60">
        <v>23.1</v>
      </c>
      <c r="T252" s="60">
        <f t="shared" ca="1" si="7"/>
        <v>66.677364046462245</v>
      </c>
      <c r="U252" s="8"/>
    </row>
    <row r="253" spans="18:21">
      <c r="R253" s="8"/>
      <c r="S253" s="60">
        <v>23.2</v>
      </c>
      <c r="T253" s="60">
        <f t="shared" ca="1" si="7"/>
        <v>67.193236304319299</v>
      </c>
      <c r="U253" s="8"/>
    </row>
    <row r="254" spans="18:21">
      <c r="R254" s="8"/>
      <c r="S254" s="60">
        <v>23.3</v>
      </c>
      <c r="T254" s="60">
        <f t="shared" ca="1" si="7"/>
        <v>67.711461192010049</v>
      </c>
      <c r="U254" s="8"/>
    </row>
    <row r="255" spans="18:21">
      <c r="R255" s="8"/>
      <c r="S255" s="60">
        <v>23.4</v>
      </c>
      <c r="T255" s="60">
        <f t="shared" ca="1" si="7"/>
        <v>68.231995610532508</v>
      </c>
      <c r="U255" s="8"/>
    </row>
    <row r="256" spans="18:21">
      <c r="R256" s="8"/>
      <c r="S256" s="60">
        <v>23.5</v>
      </c>
      <c r="T256" s="60">
        <f t="shared" ca="1" si="7"/>
        <v>68.754803058089536</v>
      </c>
      <c r="U256" s="8"/>
    </row>
    <row r="257" spans="18:21">
      <c r="R257" s="8"/>
      <c r="S257" s="60">
        <v>23.6</v>
      </c>
      <c r="T257" s="60">
        <f t="shared" ca="1" si="7"/>
        <v>69.279852716942187</v>
      </c>
      <c r="U257" s="8"/>
    </row>
    <row r="258" spans="18:21">
      <c r="R258" s="8"/>
      <c r="S258" s="60">
        <v>23.7</v>
      </c>
      <c r="T258" s="60">
        <f t="shared" ca="1" si="7"/>
        <v>69.80711864911919</v>
      </c>
      <c r="U258" s="8"/>
    </row>
    <row r="259" spans="18:21">
      <c r="R259" s="8"/>
      <c r="S259" s="60">
        <v>23.8</v>
      </c>
      <c r="T259" s="60">
        <f t="shared" ca="1" si="7"/>
        <v>70.336579091123696</v>
      </c>
      <c r="U259" s="8"/>
    </row>
    <row r="260" spans="18:21">
      <c r="R260" s="8"/>
      <c r="S260" s="60">
        <v>23.9</v>
      </c>
      <c r="T260" s="60">
        <f t="shared" ca="1" si="7"/>
        <v>70.868215838107062</v>
      </c>
      <c r="U260" s="8"/>
    </row>
    <row r="261" spans="18:21">
      <c r="R261" s="8"/>
      <c r="S261" s="60">
        <v>24</v>
      </c>
      <c r="T261" s="60">
        <f t="shared" ca="1" si="7"/>
        <v>71.402013708416959</v>
      </c>
      <c r="U261" s="8"/>
    </row>
    <row r="262" spans="18:21">
      <c r="R262" s="8"/>
      <c r="S262" s="60">
        <v>24.1</v>
      </c>
      <c r="T262" s="60">
        <f t="shared" ca="1" si="7"/>
        <v>71.937960079940282</v>
      </c>
      <c r="U262" s="8"/>
    </row>
    <row r="263" spans="18:21">
      <c r="R263" s="8"/>
      <c r="S263" s="60">
        <v>24.2</v>
      </c>
      <c r="T263" s="60">
        <f t="shared" ca="1" si="7"/>
        <v>72.476044490230692</v>
      </c>
      <c r="U263" s="8"/>
    </row>
    <row r="264" spans="18:21">
      <c r="R264" s="8"/>
      <c r="S264" s="60">
        <v>24.3</v>
      </c>
      <c r="T264" s="60">
        <f t="shared" ca="1" si="7"/>
        <v>73.016258293007382</v>
      </c>
      <c r="U264" s="8"/>
    </row>
    <row r="265" spans="18:21">
      <c r="R265" s="8"/>
      <c r="S265" s="60">
        <v>24.4</v>
      </c>
      <c r="T265" s="60">
        <f t="shared" ca="1" si="7"/>
        <v>73.558594364222827</v>
      </c>
      <c r="U265" s="8"/>
    </row>
    <row r="266" spans="18:21">
      <c r="R266" s="8"/>
      <c r="S266" s="60">
        <v>24.5</v>
      </c>
      <c r="T266" s="60">
        <f t="shared" ca="1" si="7"/>
        <v>74.103046851506946</v>
      </c>
      <c r="U266" s="8"/>
    </row>
    <row r="267" spans="18:21">
      <c r="R267" s="8"/>
      <c r="S267" s="60">
        <v>24.6</v>
      </c>
      <c r="T267" s="60">
        <f t="shared" ca="1" si="7"/>
        <v>74.649610961388106</v>
      </c>
      <c r="U267" s="8"/>
    </row>
    <row r="268" spans="18:21">
      <c r="R268" s="8"/>
      <c r="S268" s="60">
        <v>24.7</v>
      </c>
      <c r="T268" s="60">
        <f t="shared" ca="1" si="7"/>
        <v>75.198282779265</v>
      </c>
      <c r="U268" s="8"/>
    </row>
    <row r="269" spans="18:21">
      <c r="R269" s="8"/>
      <c r="S269" s="60">
        <v>24.8</v>
      </c>
      <c r="T269" s="60">
        <f t="shared" ca="1" si="7"/>
        <v>75.749059117644407</v>
      </c>
      <c r="U269" s="8"/>
    </row>
    <row r="270" spans="18:21">
      <c r="R270" s="8"/>
      <c r="S270" s="60">
        <v>24.9</v>
      </c>
      <c r="T270" s="60">
        <f t="shared" ca="1" si="7"/>
        <v>76.301937388667824</v>
      </c>
      <c r="U270" s="8"/>
    </row>
    <row r="271" spans="18:21">
      <c r="R271" s="8"/>
      <c r="S271" s="60">
        <v>25</v>
      </c>
      <c r="T271" s="60">
        <f t="shared" ca="1" si="7"/>
        <v>76.85691549742144</v>
      </c>
      <c r="U271" s="8"/>
    </row>
    <row r="272" spans="18:21">
      <c r="R272" s="8"/>
      <c r="S272" s="60">
        <v>25.1</v>
      </c>
      <c r="T272" s="60">
        <f t="shared" ca="1" si="7"/>
        <v>77.413991752954345</v>
      </c>
      <c r="U272" s="8"/>
    </row>
    <row r="273" spans="18:21">
      <c r="R273" s="8"/>
      <c r="S273" s="60">
        <v>25.2</v>
      </c>
      <c r="T273" s="60">
        <f t="shared" ca="1" si="7"/>
        <v>77.9731647943252</v>
      </c>
      <c r="U273" s="8"/>
    </row>
    <row r="274" spans="18:21">
      <c r="R274" s="8"/>
      <c r="S274" s="60">
        <v>25.3</v>
      </c>
      <c r="T274" s="60">
        <f t="shared" ca="1" si="7"/>
        <v>78.534433529349869</v>
      </c>
      <c r="U274" s="8"/>
    </row>
    <row r="275" spans="18:21">
      <c r="R275" s="8"/>
      <c r="S275" s="60">
        <v>25.4</v>
      </c>
      <c r="T275" s="60">
        <f t="shared" ca="1" si="7"/>
        <v>79.097797084042426</v>
      </c>
      <c r="U275" s="8"/>
    </row>
    <row r="276" spans="18:21">
      <c r="R276" s="8"/>
      <c r="S276" s="60">
        <v>25.5</v>
      </c>
      <c r="T276" s="60">
        <f t="shared" ca="1" si="7"/>
        <v>79.66325476102331</v>
      </c>
      <c r="U276" s="8"/>
    </row>
    <row r="277" spans="18:21">
      <c r="R277" s="8"/>
      <c r="S277" s="60">
        <v>25.6</v>
      </c>
      <c r="T277" s="60">
        <f t="shared" ref="T277:T340" ca="1" si="8">$N$3+$N$4*S277+$N$5*S277^2+$N$6*EXP(-0.5*(S277-$J$7)^2/$J$8^2)</f>
        <v>80.230806005419069</v>
      </c>
      <c r="U277" s="8"/>
    </row>
    <row r="278" spans="18:21">
      <c r="R278" s="8"/>
      <c r="S278" s="60">
        <v>25.7</v>
      </c>
      <c r="T278" s="60">
        <f t="shared" ca="1" si="8"/>
        <v>80.800450376996793</v>
      </c>
      <c r="U278" s="8"/>
    </row>
    <row r="279" spans="18:21">
      <c r="R279" s="8"/>
      <c r="S279" s="60">
        <v>25.8</v>
      </c>
      <c r="T279" s="60">
        <f t="shared" ca="1" si="8"/>
        <v>81.372187527468768</v>
      </c>
      <c r="U279" s="8"/>
    </row>
    <row r="280" spans="18:21">
      <c r="R280" s="8"/>
      <c r="S280" s="60">
        <v>25.9</v>
      </c>
      <c r="T280" s="60">
        <f t="shared" ca="1" si="8"/>
        <v>81.946017182067934</v>
      </c>
      <c r="U280" s="8"/>
    </row>
    <row r="281" spans="18:21">
      <c r="R281" s="8"/>
      <c r="S281" s="60">
        <v>26</v>
      </c>
      <c r="T281" s="60">
        <f t="shared" ca="1" si="8"/>
        <v>82.521939124639403</v>
      </c>
      <c r="U281" s="8"/>
    </row>
    <row r="282" spans="18:21">
      <c r="R282" s="8"/>
      <c r="S282" s="60">
        <v>26.1</v>
      </c>
      <c r="T282" s="60">
        <f t="shared" ca="1" si="8"/>
        <v>83.099953185615504</v>
      </c>
      <c r="U282" s="8"/>
    </row>
    <row r="283" spans="18:21">
      <c r="R283" s="8"/>
      <c r="S283" s="60">
        <v>26.2</v>
      </c>
      <c r="T283" s="60">
        <f t="shared" ca="1" si="8"/>
        <v>83.680059232348242</v>
      </c>
      <c r="U283" s="8"/>
    </row>
    <row r="284" spans="18:21">
      <c r="R284" s="8"/>
      <c r="S284" s="60">
        <v>26.3</v>
      </c>
      <c r="T284" s="60">
        <f t="shared" ca="1" si="8"/>
        <v>84.262257161361049</v>
      </c>
      <c r="U284" s="8"/>
    </row>
    <row r="285" spans="18:21">
      <c r="R285" s="8"/>
      <c r="S285" s="60">
        <v>26.4</v>
      </c>
      <c r="T285" s="60">
        <f t="shared" ca="1" si="8"/>
        <v>84.846546892158798</v>
      </c>
      <c r="U285" s="8"/>
    </row>
    <row r="286" spans="18:21">
      <c r="R286" s="8"/>
      <c r="S286" s="60">
        <v>26.5</v>
      </c>
      <c r="T286" s="60">
        <f t="shared" ca="1" si="8"/>
        <v>85.432928362298227</v>
      </c>
      <c r="U286" s="8"/>
    </row>
    <row r="287" spans="18:21">
      <c r="R287" s="8"/>
      <c r="S287" s="60">
        <v>26.6</v>
      </c>
      <c r="T287" s="60">
        <f t="shared" ca="1" si="8"/>
        <v>86.021401523474182</v>
      </c>
      <c r="U287" s="8"/>
    </row>
    <row r="288" spans="18:21">
      <c r="R288" s="8"/>
      <c r="S288" s="60">
        <v>26.7</v>
      </c>
      <c r="T288" s="60">
        <f t="shared" ca="1" si="8"/>
        <v>86.611966338422093</v>
      </c>
      <c r="U288" s="8"/>
    </row>
    <row r="289" spans="18:21">
      <c r="R289" s="8"/>
      <c r="S289" s="60">
        <v>26.8</v>
      </c>
      <c r="T289" s="60">
        <f t="shared" ca="1" si="8"/>
        <v>87.204622778474203</v>
      </c>
      <c r="U289" s="8"/>
    </row>
    <row r="290" spans="18:21">
      <c r="R290" s="8"/>
      <c r="S290" s="60">
        <v>26.9</v>
      </c>
      <c r="T290" s="60">
        <f t="shared" ca="1" si="8"/>
        <v>87.799370821637112</v>
      </c>
      <c r="U290" s="8"/>
    </row>
    <row r="291" spans="18:21">
      <c r="R291" s="8"/>
      <c r="S291" s="60">
        <v>27</v>
      </c>
      <c r="T291" s="60">
        <f t="shared" ca="1" si="8"/>
        <v>88.396210451084443</v>
      </c>
      <c r="U291" s="8"/>
    </row>
    <row r="292" spans="18:21">
      <c r="R292" s="8"/>
      <c r="S292" s="60">
        <v>27.1</v>
      </c>
      <c r="T292" s="60">
        <f t="shared" ca="1" si="8"/>
        <v>88.995141653978266</v>
      </c>
      <c r="U292" s="8"/>
    </row>
    <row r="293" spans="18:21">
      <c r="R293" s="8"/>
      <c r="S293" s="60">
        <v>27.2</v>
      </c>
      <c r="T293" s="60">
        <f t="shared" ca="1" si="8"/>
        <v>89.596164420550622</v>
      </c>
      <c r="U293" s="8"/>
    </row>
    <row r="294" spans="18:21">
      <c r="R294" s="8"/>
      <c r="S294" s="60">
        <v>27.3</v>
      </c>
      <c r="T294" s="60">
        <f t="shared" ca="1" si="8"/>
        <v>90.19927874338984</v>
      </c>
      <c r="U294" s="8"/>
    </row>
    <row r="295" spans="18:21">
      <c r="R295" s="8"/>
      <c r="S295" s="60">
        <v>27.4</v>
      </c>
      <c r="T295" s="60">
        <f t="shared" ca="1" si="8"/>
        <v>90.804484616887322</v>
      </c>
      <c r="U295" s="8"/>
    </row>
    <row r="296" spans="18:21">
      <c r="R296" s="8"/>
      <c r="S296" s="60">
        <v>27.5</v>
      </c>
      <c r="T296" s="60">
        <f t="shared" ca="1" si="8"/>
        <v>91.411782036810763</v>
      </c>
      <c r="U296" s="8"/>
    </row>
    <row r="297" spans="18:21">
      <c r="R297" s="8"/>
      <c r="S297" s="60">
        <v>27.6</v>
      </c>
      <c r="T297" s="60">
        <f t="shared" ca="1" si="8"/>
        <v>92.021170999974899</v>
      </c>
      <c r="U297" s="8"/>
    </row>
    <row r="298" spans="18:21">
      <c r="R298" s="8"/>
      <c r="S298" s="60">
        <v>27.7</v>
      </c>
      <c r="T298" s="60">
        <f t="shared" ca="1" si="8"/>
        <v>92.632651503989081</v>
      </c>
      <c r="U298" s="8"/>
    </row>
    <row r="299" spans="18:21">
      <c r="R299" s="8"/>
      <c r="S299" s="60">
        <v>27.8</v>
      </c>
      <c r="T299" s="60">
        <f t="shared" ca="1" si="8"/>
        <v>93.246223547064034</v>
      </c>
      <c r="U299" s="8"/>
    </row>
    <row r="300" spans="18:21">
      <c r="R300" s="8"/>
      <c r="S300" s="60">
        <v>27.9</v>
      </c>
      <c r="T300" s="60">
        <f t="shared" ca="1" si="8"/>
        <v>93.861887127864023</v>
      </c>
      <c r="U300" s="8"/>
    </row>
    <row r="301" spans="18:21">
      <c r="R301" s="8"/>
      <c r="S301" s="60">
        <v>28</v>
      </c>
      <c r="T301" s="60">
        <f t="shared" ca="1" si="8"/>
        <v>94.479642245394757</v>
      </c>
      <c r="U301" s="8"/>
    </row>
    <row r="302" spans="18:21">
      <c r="R302" s="8"/>
      <c r="S302" s="60">
        <v>28.1</v>
      </c>
      <c r="T302" s="60">
        <f t="shared" ca="1" si="8"/>
        <v>95.099488898918011</v>
      </c>
      <c r="U302" s="8"/>
    </row>
    <row r="303" spans="18:21">
      <c r="R303" s="8"/>
      <c r="S303" s="60">
        <v>28.2</v>
      </c>
      <c r="T303" s="60">
        <f t="shared" ca="1" si="8"/>
        <v>95.721427087887164</v>
      </c>
      <c r="U303" s="8"/>
    </row>
    <row r="304" spans="18:21">
      <c r="R304" s="8"/>
      <c r="S304" s="60">
        <v>28.3</v>
      </c>
      <c r="T304" s="60">
        <f t="shared" ca="1" si="8"/>
        <v>96.345456811898657</v>
      </c>
      <c r="U304" s="8"/>
    </row>
    <row r="305" spans="18:21">
      <c r="R305" s="8"/>
      <c r="S305" s="60">
        <v>28.4</v>
      </c>
      <c r="T305" s="60">
        <f t="shared" ca="1" si="8"/>
        <v>96.971578070655227</v>
      </c>
      <c r="U305" s="8"/>
    </row>
    <row r="306" spans="18:21">
      <c r="R306" s="8"/>
      <c r="S306" s="60">
        <v>28.5</v>
      </c>
      <c r="T306" s="60">
        <f t="shared" ca="1" si="8"/>
        <v>97.599790863938622</v>
      </c>
      <c r="U306" s="8"/>
    </row>
    <row r="307" spans="18:21">
      <c r="R307" s="8"/>
      <c r="S307" s="60">
        <v>28.6</v>
      </c>
      <c r="T307" s="60">
        <f t="shared" ca="1" si="8"/>
        <v>98.23009519158893</v>
      </c>
      <c r="U307" s="8"/>
    </row>
    <row r="308" spans="18:21">
      <c r="R308" s="8"/>
      <c r="S308" s="60">
        <v>28.7</v>
      </c>
      <c r="T308" s="60">
        <f t="shared" ca="1" si="8"/>
        <v>98.862491053489308</v>
      </c>
      <c r="U308" s="8"/>
    </row>
    <row r="309" spans="18:21">
      <c r="R309" s="8"/>
      <c r="S309" s="60">
        <v>28.8</v>
      </c>
      <c r="T309" s="60">
        <f t="shared" ca="1" si="8"/>
        <v>99.496978449554703</v>
      </c>
      <c r="U309" s="8"/>
    </row>
    <row r="310" spans="18:21">
      <c r="R310" s="8"/>
      <c r="S310" s="60">
        <v>28.9</v>
      </c>
      <c r="T310" s="60">
        <f t="shared" ca="1" si="8"/>
        <v>100.13355737972324</v>
      </c>
      <c r="U310" s="8"/>
    </row>
    <row r="311" spans="18:21">
      <c r="R311" s="8"/>
      <c r="S311" s="60">
        <v>29</v>
      </c>
      <c r="T311" s="60">
        <f t="shared" ca="1" si="8"/>
        <v>100.77222784395018</v>
      </c>
      <c r="U311" s="8"/>
    </row>
    <row r="312" spans="18:21">
      <c r="R312" s="8"/>
      <c r="S312" s="60">
        <v>29.1</v>
      </c>
      <c r="T312" s="60">
        <f t="shared" ca="1" si="8"/>
        <v>101.4129898422031</v>
      </c>
      <c r="U312" s="8"/>
    </row>
    <row r="313" spans="18:21">
      <c r="R313" s="8"/>
      <c r="S313" s="60">
        <v>29.2</v>
      </c>
      <c r="T313" s="60">
        <f t="shared" ca="1" si="8"/>
        <v>102.05584337445865</v>
      </c>
      <c r="U313" s="8"/>
    </row>
    <row r="314" spans="18:21">
      <c r="R314" s="8"/>
      <c r="S314" s="60">
        <v>29.3</v>
      </c>
      <c r="T314" s="60">
        <f t="shared" ca="1" si="8"/>
        <v>102.70078844070008</v>
      </c>
      <c r="U314" s="8"/>
    </row>
    <row r="315" spans="18:21">
      <c r="R315" s="8"/>
      <c r="S315" s="60">
        <v>29.4</v>
      </c>
      <c r="T315" s="60">
        <f t="shared" ca="1" si="8"/>
        <v>103.34782504091532</v>
      </c>
      <c r="U315" s="8"/>
    </row>
    <row r="316" spans="18:21">
      <c r="R316" s="8"/>
      <c r="S316" s="60">
        <v>29.5</v>
      </c>
      <c r="T316" s="60">
        <f t="shared" ca="1" si="8"/>
        <v>103.99695317509584</v>
      </c>
      <c r="U316" s="8"/>
    </row>
    <row r="317" spans="18:21">
      <c r="R317" s="8"/>
      <c r="S317" s="60">
        <v>29.6</v>
      </c>
      <c r="T317" s="60">
        <f t="shared" ca="1" si="8"/>
        <v>104.64817284323543</v>
      </c>
      <c r="U317" s="8"/>
    </row>
    <row r="318" spans="18:21">
      <c r="R318" s="8"/>
      <c r="S318" s="60">
        <v>29.7</v>
      </c>
      <c r="T318" s="60">
        <f t="shared" ca="1" si="8"/>
        <v>105.30148404532976</v>
      </c>
      <c r="U318" s="8"/>
    </row>
    <row r="319" spans="18:21">
      <c r="R319" s="8"/>
      <c r="S319" s="60">
        <v>29.8</v>
      </c>
      <c r="T319" s="60">
        <f t="shared" ca="1" si="8"/>
        <v>105.95688678137574</v>
      </c>
      <c r="U319" s="8"/>
    </row>
    <row r="320" spans="18:21">
      <c r="R320" s="8"/>
      <c r="S320" s="60">
        <v>29.9</v>
      </c>
      <c r="T320" s="60">
        <f t="shared" ca="1" si="8"/>
        <v>106.61438105137117</v>
      </c>
      <c r="U320" s="8"/>
    </row>
    <row r="321" spans="18:21">
      <c r="R321" s="8"/>
      <c r="S321" s="60">
        <v>30</v>
      </c>
      <c r="T321" s="60">
        <f t="shared" ca="1" si="8"/>
        <v>107.27396685531453</v>
      </c>
      <c r="U321" s="8"/>
    </row>
    <row r="322" spans="18:21">
      <c r="R322" s="8" t="s">
        <v>18</v>
      </c>
      <c r="S322" s="8" t="s">
        <v>18</v>
      </c>
      <c r="T322" s="8" t="s">
        <v>18</v>
      </c>
      <c r="U322" s="8" t="s">
        <v>18</v>
      </c>
    </row>
  </sheetData>
  <mergeCells count="3">
    <mergeCell ref="K12:P12"/>
    <mergeCell ref="R12:T12"/>
    <mergeCell ref="K19:P19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4097" r:id="rId4">
          <objectPr defaultSize="0" autoPict="0" r:id="rId5">
            <anchor moveWithCells="1" sizeWithCells="1">
              <from>
                <xdr:col>1</xdr:col>
                <xdr:colOff>234950</xdr:colOff>
                <xdr:row>5</xdr:row>
                <xdr:rowOff>146050</xdr:rowOff>
              </from>
              <to>
                <xdr:col>7</xdr:col>
                <xdr:colOff>82550</xdr:colOff>
                <xdr:row>9</xdr:row>
                <xdr:rowOff>31750</xdr:rowOff>
              </to>
            </anchor>
          </objectPr>
        </oleObject>
      </mc:Choice>
      <mc:Fallback>
        <oleObject progId="Equation.DSMT4" shapeId="4097" r:id="rId4"/>
      </mc:Fallback>
    </mc:AlternateContent>
    <mc:AlternateContent xmlns:mc="http://schemas.openxmlformats.org/markup-compatibility/2006">
      <mc:Choice Requires="x14">
        <oleObject progId="Equation.DSMT4" shapeId="4098" r:id="rId6">
          <objectPr defaultSize="0" autoPict="0" r:id="rId7">
            <anchor moveWithCells="1" sizeWithCells="1">
              <from>
                <xdr:col>0</xdr:col>
                <xdr:colOff>63500</xdr:colOff>
                <xdr:row>1</xdr:row>
                <xdr:rowOff>196850</xdr:rowOff>
              </from>
              <to>
                <xdr:col>7</xdr:col>
                <xdr:colOff>577850</xdr:colOff>
                <xdr:row>5</xdr:row>
                <xdr:rowOff>31750</xdr:rowOff>
              </to>
            </anchor>
          </objectPr>
        </oleObject>
      </mc:Choice>
      <mc:Fallback>
        <oleObject progId="Equation.DSMT4" shapeId="409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1:AR245"/>
  <sheetViews>
    <sheetView tabSelected="1" topLeftCell="B5" zoomScale="80" zoomScaleNormal="80" workbookViewId="0">
      <selection activeCell="D35" sqref="D35"/>
    </sheetView>
  </sheetViews>
  <sheetFormatPr defaultRowHeight="18.5"/>
  <cols>
    <col min="1" max="13" width="8.7265625" style="2"/>
    <col min="14" max="14" width="15.08984375" style="2" bestFit="1" customWidth="1"/>
    <col min="15" max="18" width="8.7265625" style="2"/>
    <col min="19" max="19" width="13.81640625" style="2" bestFit="1" customWidth="1"/>
    <col min="20" max="21" width="13.81640625" style="2" customWidth="1"/>
    <col min="22" max="22" width="15.90625" style="2" bestFit="1" customWidth="1"/>
    <col min="23" max="23" width="18.1796875" style="2" bestFit="1" customWidth="1"/>
    <col min="24" max="24" width="15.08984375" style="2" bestFit="1" customWidth="1"/>
    <col min="25" max="25" width="8.81640625" style="2" bestFit="1" customWidth="1"/>
    <col min="26" max="26" width="9.453125" style="2" bestFit="1" customWidth="1"/>
    <col min="27" max="27" width="15.90625" style="2" bestFit="1" customWidth="1"/>
    <col min="28" max="29" width="8.90625" style="2" bestFit="1" customWidth="1"/>
    <col min="30" max="32" width="15.90625" style="2" bestFit="1" customWidth="1"/>
    <col min="33" max="33" width="8.81640625" style="2" bestFit="1" customWidth="1"/>
    <col min="34" max="36" width="8.7265625" style="2"/>
    <col min="37" max="37" width="13.81640625" style="2" bestFit="1" customWidth="1"/>
    <col min="38" max="16384" width="8.7265625" style="2"/>
  </cols>
  <sheetData>
    <row r="1" spans="8:44">
      <c r="T1" s="10"/>
      <c r="U1" s="10"/>
      <c r="V1" s="10"/>
      <c r="W1" s="10"/>
    </row>
    <row r="2" spans="8:44">
      <c r="J2" s="17"/>
      <c r="K2" s="17"/>
      <c r="M2" s="61" t="s">
        <v>3</v>
      </c>
      <c r="N2" s="61"/>
      <c r="O2" s="61"/>
      <c r="P2" s="61"/>
      <c r="Q2" s="10"/>
    </row>
    <row r="3" spans="8:44" ht="21">
      <c r="H3" s="4"/>
      <c r="J3" s="14"/>
      <c r="K3" s="15"/>
      <c r="M3" s="61" t="s">
        <v>4</v>
      </c>
      <c r="N3" s="61"/>
      <c r="O3" s="61"/>
      <c r="P3" s="61"/>
      <c r="Y3" s="1"/>
      <c r="Z3" s="61" t="s">
        <v>16</v>
      </c>
      <c r="AA3" s="61"/>
      <c r="AB3" s="61"/>
      <c r="AC3" s="61"/>
      <c r="AD3" s="61"/>
      <c r="AE3" s="61"/>
      <c r="AF3" s="61"/>
      <c r="AG3" s="61"/>
      <c r="AH3" s="8"/>
      <c r="AJ3" s="8"/>
      <c r="AK3" s="13" t="s">
        <v>27</v>
      </c>
      <c r="AL3" s="13"/>
      <c r="AM3" s="17"/>
      <c r="AN3" s="17"/>
      <c r="AO3" s="17"/>
      <c r="AP3" s="17"/>
      <c r="AQ3" s="17"/>
      <c r="AR3" s="17"/>
    </row>
    <row r="4" spans="8:44">
      <c r="H4" s="4"/>
      <c r="J4" s="14"/>
      <c r="K4" s="15"/>
      <c r="Y4" s="3">
        <v>1</v>
      </c>
      <c r="Z4" s="9">
        <f t="array" ref="Z4:AG11">MMULT(TRANSPOSE(L18:S243),L18:S243)</f>
        <v>226</v>
      </c>
      <c r="AA4" s="9">
        <v>353335.49470000016</v>
      </c>
      <c r="AB4" s="9">
        <v>9.095677647992213</v>
      </c>
      <c r="AC4" s="9">
        <v>14.366937222197178</v>
      </c>
      <c r="AD4" s="9">
        <v>8.0427244638020365</v>
      </c>
      <c r="AE4" s="9">
        <v>11.160456093507438</v>
      </c>
      <c r="AF4" s="9">
        <v>5.5898330197813593</v>
      </c>
      <c r="AG4" s="9">
        <v>7.7145288073820044</v>
      </c>
      <c r="AH4" s="8"/>
      <c r="AJ4" s="8"/>
      <c r="AK4" s="20">
        <f t="array" ref="AK4:AK11">MMULT(TRANSPOSE(L18:S243),K18:K243)</f>
        <v>898513</v>
      </c>
      <c r="AL4" s="8"/>
    </row>
    <row r="5" spans="8:44">
      <c r="H5" s="4"/>
      <c r="J5" s="14"/>
      <c r="K5" s="15"/>
      <c r="U5" s="10"/>
      <c r="V5" s="10"/>
      <c r="W5" s="10"/>
      <c r="Y5" s="3">
        <v>2</v>
      </c>
      <c r="Z5" s="9">
        <v>353335.49470000016</v>
      </c>
      <c r="AA5" s="9">
        <v>559202994.81977832</v>
      </c>
      <c r="AB5" s="9">
        <v>11702.186863223769</v>
      </c>
      <c r="AC5" s="9">
        <v>19539.523072974807</v>
      </c>
      <c r="AD5" s="9">
        <v>11420.754784239833</v>
      </c>
      <c r="AE5" s="9">
        <v>16071.282453102018</v>
      </c>
      <c r="AF5" s="9">
        <v>9167.3519933998705</v>
      </c>
      <c r="AG5" s="9">
        <v>13314.288977604141</v>
      </c>
      <c r="AH5" s="8"/>
      <c r="AJ5" s="8"/>
      <c r="AK5" s="20">
        <v>1392504334.1328995</v>
      </c>
      <c r="AL5" s="8"/>
    </row>
    <row r="6" spans="8:44" ht="20.5">
      <c r="H6" s="4"/>
      <c r="J6" s="14"/>
      <c r="K6" s="15"/>
      <c r="M6" s="2" t="s">
        <v>5</v>
      </c>
      <c r="S6" s="5" t="s">
        <v>19</v>
      </c>
      <c r="T6" s="19">
        <f t="array" ref="T6:T13">MMULT(Z15:AG22,AK4:AK11)</f>
        <v>5644.0327223421464</v>
      </c>
      <c r="U6" s="24"/>
      <c r="V6" s="24"/>
      <c r="W6" s="24"/>
      <c r="Y6" s="3">
        <v>3</v>
      </c>
      <c r="Z6" s="9">
        <v>9.095677647992213</v>
      </c>
      <c r="AA6" s="9">
        <v>11702.186863223769</v>
      </c>
      <c r="AB6" s="9">
        <v>6.4510379563710991</v>
      </c>
      <c r="AC6" s="9">
        <v>3.1271833477720893E-3</v>
      </c>
      <c r="AD6" s="9">
        <v>7.0736225237686144E-22</v>
      </c>
      <c r="AE6" s="9">
        <v>1.0418845187732382E-20</v>
      </c>
      <c r="AF6" s="9">
        <v>1.1974949446293472E-200</v>
      </c>
      <c r="AG6" s="9">
        <v>2.2715826664072924E-254</v>
      </c>
      <c r="AH6" s="8"/>
      <c r="AJ6" s="8"/>
      <c r="AK6" s="20">
        <v>43104.136216640887</v>
      </c>
      <c r="AL6" s="8"/>
    </row>
    <row r="7" spans="8:44" ht="20.5">
      <c r="H7" s="4"/>
      <c r="J7" s="14"/>
      <c r="K7" s="15"/>
      <c r="S7" s="5" t="s">
        <v>20</v>
      </c>
      <c r="T7" s="19">
        <v>-1.1564917880686663</v>
      </c>
      <c r="U7" s="24"/>
      <c r="V7" s="24"/>
      <c r="W7" s="24"/>
      <c r="Y7" s="3">
        <v>4</v>
      </c>
      <c r="Z7" s="9">
        <v>14.366937222197178</v>
      </c>
      <c r="AA7" s="9">
        <v>19539.523072974807</v>
      </c>
      <c r="AB7" s="9">
        <v>3.1271833477720893E-3</v>
      </c>
      <c r="AC7" s="9">
        <v>10.158937664346199</v>
      </c>
      <c r="AD7" s="9">
        <v>2.5729757253040813E-2</v>
      </c>
      <c r="AE7" s="9">
        <v>2.4139279638199177E-3</v>
      </c>
      <c r="AF7" s="9">
        <v>6.9513715535484701E-61</v>
      </c>
      <c r="AG7" s="9">
        <v>6.5067871281983443E-94</v>
      </c>
      <c r="AH7" s="8"/>
      <c r="AJ7" s="8"/>
      <c r="AK7" s="20">
        <v>58424.196657336477</v>
      </c>
      <c r="AL7" s="8"/>
    </row>
    <row r="8" spans="8:44" ht="20.5">
      <c r="H8" s="4"/>
      <c r="J8" s="14"/>
      <c r="K8" s="15"/>
      <c r="S8" s="5" t="s">
        <v>21</v>
      </c>
      <c r="T8" s="19">
        <v>821.78220599287033</v>
      </c>
      <c r="U8" s="24"/>
      <c r="V8" s="24"/>
      <c r="W8" s="24"/>
      <c r="Y8" s="3">
        <v>5</v>
      </c>
      <c r="Z8" s="9">
        <v>8.0427244638020365</v>
      </c>
      <c r="AA8" s="9">
        <v>11420.754784239833</v>
      </c>
      <c r="AB8" s="9">
        <v>7.0736225237686144E-22</v>
      </c>
      <c r="AC8" s="9">
        <v>2.5729757253040813E-2</v>
      </c>
      <c r="AD8" s="9">
        <v>5.6870568809820563</v>
      </c>
      <c r="AE8" s="9">
        <v>2.6331869179835654</v>
      </c>
      <c r="AF8" s="9">
        <v>1.1784091362928842E-95</v>
      </c>
      <c r="AG8" s="9">
        <v>1.1439231169664798E-145</v>
      </c>
      <c r="AH8" s="8"/>
      <c r="AJ8" s="8"/>
      <c r="AK8" s="20">
        <v>41666.610549620353</v>
      </c>
      <c r="AL8" s="8"/>
    </row>
    <row r="9" spans="8:44" ht="20.5">
      <c r="H9" s="6"/>
      <c r="J9" s="16"/>
      <c r="K9" s="15"/>
      <c r="S9" s="5" t="s">
        <v>22</v>
      </c>
      <c r="T9" s="19">
        <v>-9.9941271075425888</v>
      </c>
      <c r="U9" s="24"/>
      <c r="V9" s="24"/>
      <c r="W9" s="24"/>
      <c r="Y9" s="3">
        <v>6</v>
      </c>
      <c r="Z9" s="9">
        <v>11.160456093507438</v>
      </c>
      <c r="AA9" s="9">
        <v>16071.282453102018</v>
      </c>
      <c r="AB9" s="9">
        <v>1.0418845187732382E-20</v>
      </c>
      <c r="AC9" s="9">
        <v>2.4139279638199177E-3</v>
      </c>
      <c r="AD9" s="9">
        <v>2.6331869179835654</v>
      </c>
      <c r="AE9" s="9">
        <v>7.8915550200523716</v>
      </c>
      <c r="AF9" s="9">
        <v>1.6106253210407438E-48</v>
      </c>
      <c r="AG9" s="9">
        <v>5.5210946054496732E-85</v>
      </c>
      <c r="AH9" s="8"/>
      <c r="AJ9" s="8"/>
      <c r="AK9" s="20">
        <v>55751.746273985096</v>
      </c>
      <c r="AL9" s="8"/>
    </row>
    <row r="10" spans="8:44" ht="20.5">
      <c r="H10" s="6"/>
      <c r="J10" s="16"/>
      <c r="K10" s="15"/>
      <c r="S10" s="5" t="s">
        <v>23</v>
      </c>
      <c r="T10" s="19">
        <v>1184.3640055517803</v>
      </c>
      <c r="U10" s="24"/>
      <c r="V10" s="24"/>
      <c r="W10" s="24"/>
      <c r="Y10" s="3">
        <v>7</v>
      </c>
      <c r="Z10" s="9">
        <v>5.5898330197813593</v>
      </c>
      <c r="AA10" s="9">
        <v>9167.3519933998705</v>
      </c>
      <c r="AB10" s="9">
        <v>1.1974949446293472E-200</v>
      </c>
      <c r="AC10" s="9">
        <v>6.9513715535484701E-61</v>
      </c>
      <c r="AD10" s="9">
        <v>1.1784091362928842E-95</v>
      </c>
      <c r="AE10" s="9">
        <v>1.6106253210407438E-48</v>
      </c>
      <c r="AF10" s="9">
        <v>3.9526651089649953</v>
      </c>
      <c r="AG10" s="9">
        <v>2.2257156352732192E-16</v>
      </c>
      <c r="AH10" s="8"/>
      <c r="AJ10" s="8"/>
      <c r="AK10" s="20">
        <v>21523.717312301698</v>
      </c>
      <c r="AL10" s="8"/>
    </row>
    <row r="11" spans="8:44" ht="20.5">
      <c r="H11" s="6"/>
      <c r="J11" s="16"/>
      <c r="K11" s="15"/>
      <c r="M11" s="2" t="s">
        <v>6</v>
      </c>
      <c r="S11" s="5" t="s">
        <v>24</v>
      </c>
      <c r="T11" s="19">
        <v>1042.8167028369087</v>
      </c>
      <c r="U11" s="24"/>
      <c r="V11" s="24"/>
      <c r="W11" s="24"/>
      <c r="Y11" s="3">
        <v>8</v>
      </c>
      <c r="Z11" s="9">
        <v>7.7145288073820044</v>
      </c>
      <c r="AA11" s="9">
        <v>13314.288977604141</v>
      </c>
      <c r="AB11" s="9">
        <v>2.2715826664072924E-254</v>
      </c>
      <c r="AC11" s="9">
        <v>6.5067871281983443E-94</v>
      </c>
      <c r="AD11" s="9">
        <v>1.1439231169664798E-145</v>
      </c>
      <c r="AE11" s="9">
        <v>5.5210946054496732E-85</v>
      </c>
      <c r="AF11" s="9">
        <v>2.2257156352732192E-16</v>
      </c>
      <c r="AG11" s="9">
        <v>5.4550116663693817</v>
      </c>
      <c r="AH11" s="8"/>
      <c r="AJ11" s="8"/>
      <c r="AK11" s="20">
        <v>29756.129548101653</v>
      </c>
      <c r="AL11" s="8"/>
    </row>
    <row r="12" spans="8:44" ht="20.5">
      <c r="H12" s="6"/>
      <c r="J12" s="16"/>
      <c r="K12" s="15"/>
      <c r="S12" s="5" t="s">
        <v>25</v>
      </c>
      <c r="T12" s="19">
        <v>145.84694605745779</v>
      </c>
      <c r="U12" s="24"/>
      <c r="V12" s="24"/>
      <c r="W12" s="24"/>
      <c r="Y12" s="8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11">
        <v>6</v>
      </c>
      <c r="AF12" s="11">
        <v>7</v>
      </c>
      <c r="AG12" s="11">
        <v>8</v>
      </c>
      <c r="AH12" s="8"/>
      <c r="AJ12" s="8"/>
      <c r="AK12" s="8"/>
      <c r="AL12" s="8"/>
    </row>
    <row r="13" spans="8:44" ht="20.5">
      <c r="H13" s="6"/>
      <c r="J13" s="16"/>
      <c r="K13" s="15"/>
      <c r="S13" s="5" t="s">
        <v>26</v>
      </c>
      <c r="T13" s="19">
        <v>295.68083205114544</v>
      </c>
      <c r="U13" s="24"/>
      <c r="V13" s="24"/>
      <c r="W13" s="24"/>
    </row>
    <row r="14" spans="8:44" ht="21">
      <c r="H14" s="6"/>
      <c r="J14" s="16"/>
      <c r="K14" s="15"/>
      <c r="T14" s="10"/>
      <c r="U14" s="10"/>
      <c r="V14" s="10"/>
      <c r="W14" s="10"/>
      <c r="Y14" s="1"/>
      <c r="Z14" s="61" t="s">
        <v>17</v>
      </c>
      <c r="AA14" s="61"/>
      <c r="AB14" s="61"/>
      <c r="AC14" s="61"/>
      <c r="AD14" s="61"/>
      <c r="AE14" s="61"/>
      <c r="AF14" s="61"/>
      <c r="AG14" s="61"/>
      <c r="AH14" s="8"/>
    </row>
    <row r="15" spans="8:44" ht="20.5">
      <c r="J15" s="10"/>
      <c r="K15" s="10"/>
      <c r="L15" s="2" t="s">
        <v>2</v>
      </c>
      <c r="M15" s="5" t="s">
        <v>14</v>
      </c>
      <c r="N15" s="12">
        <v>1286.4578055041616</v>
      </c>
      <c r="O15" s="12">
        <v>1360</v>
      </c>
      <c r="P15" s="12">
        <v>1420</v>
      </c>
      <c r="Q15" s="12">
        <v>1440</v>
      </c>
      <c r="R15" s="12">
        <v>1640</v>
      </c>
      <c r="S15" s="12">
        <v>1725.8627264749559</v>
      </c>
      <c r="T15" s="18"/>
      <c r="U15" s="18"/>
      <c r="V15" s="18"/>
      <c r="W15" s="18"/>
      <c r="Y15" s="3">
        <v>1</v>
      </c>
      <c r="Z15" s="9">
        <f t="array" ref="Z15:AG22">MINVERSE(Z4:AG11)</f>
        <v>0.67610171510478767</v>
      </c>
      <c r="AA15" s="9">
        <v>-4.1480433253666472E-4</v>
      </c>
      <c r="AB15" s="9">
        <v>-0.20074153302480882</v>
      </c>
      <c r="AC15" s="9">
        <v>-0.15803290399988745</v>
      </c>
      <c r="AD15" s="9">
        <v>-8.3817202729247253E-2</v>
      </c>
      <c r="AE15" s="9">
        <v>-8.3390164772074934E-2</v>
      </c>
      <c r="AF15" s="9">
        <v>5.9103496712533095E-3</v>
      </c>
      <c r="AG15" s="9">
        <v>5.6281931815451595E-2</v>
      </c>
      <c r="AH15" s="8"/>
    </row>
    <row r="16" spans="8:44">
      <c r="M16" s="7" t="s">
        <v>15</v>
      </c>
      <c r="N16" s="12">
        <v>14.210289217491743</v>
      </c>
      <c r="O16" s="12">
        <v>22.150642313647406</v>
      </c>
      <c r="P16" s="12">
        <v>12.297232115075477</v>
      </c>
      <c r="Q16" s="12">
        <v>17.016720430145327</v>
      </c>
      <c r="R16" s="12">
        <v>8.2868959072043378</v>
      </c>
      <c r="S16" s="12">
        <v>11.298532220400837</v>
      </c>
      <c r="T16" s="22" t="s">
        <v>30</v>
      </c>
      <c r="U16" s="23">
        <f>SUMSQ(U18:U243)</f>
        <v>284343.94881248707</v>
      </c>
      <c r="V16" s="25"/>
      <c r="W16" s="25"/>
      <c r="Y16" s="3">
        <v>2</v>
      </c>
      <c r="Z16" s="9">
        <v>-4.1480433253666477E-4</v>
      </c>
      <c r="AA16" s="9">
        <v>2.5695265957435445E-7</v>
      </c>
      <c r="AB16" s="9">
        <v>1.1869873171442879E-4</v>
      </c>
      <c r="AC16" s="9">
        <v>9.2234675004448344E-5</v>
      </c>
      <c r="AD16" s="9">
        <v>4.8348374383591442E-5</v>
      </c>
      <c r="AE16" s="9">
        <v>4.7178764620783845E-5</v>
      </c>
      <c r="AF16" s="9">
        <v>-9.332569337299512E-6</v>
      </c>
      <c r="AG16" s="9">
        <v>-4.0535566902481227E-5</v>
      </c>
      <c r="AH16" s="8"/>
    </row>
    <row r="17" spans="10:34" ht="20.5">
      <c r="J17" s="3" t="s">
        <v>0</v>
      </c>
      <c r="K17" s="3" t="s">
        <v>1</v>
      </c>
      <c r="L17" s="11">
        <v>1</v>
      </c>
      <c r="M17" s="11" t="s">
        <v>7</v>
      </c>
      <c r="N17" s="11" t="s">
        <v>8</v>
      </c>
      <c r="O17" s="11" t="s">
        <v>9</v>
      </c>
      <c r="P17" s="11" t="s">
        <v>10</v>
      </c>
      <c r="Q17" s="11" t="s">
        <v>11</v>
      </c>
      <c r="R17" s="11" t="s">
        <v>12</v>
      </c>
      <c r="S17" s="11" t="s">
        <v>13</v>
      </c>
      <c r="T17" s="11" t="s">
        <v>28</v>
      </c>
      <c r="U17" s="3" t="s">
        <v>29</v>
      </c>
      <c r="V17" s="3" t="s">
        <v>31</v>
      </c>
      <c r="W17" s="3" t="s">
        <v>32</v>
      </c>
      <c r="Y17" s="3">
        <v>3</v>
      </c>
      <c r="Z17" s="9">
        <v>-0.20074153302480896</v>
      </c>
      <c r="AA17" s="9">
        <v>1.1869873171442887E-4</v>
      </c>
      <c r="AB17" s="9">
        <v>0.22270403435668853</v>
      </c>
      <c r="AC17" s="9">
        <v>5.5435616106615689E-2</v>
      </c>
      <c r="AD17" s="9">
        <v>3.04624492644603E-2</v>
      </c>
      <c r="AE17" s="9">
        <v>3.1980906189093272E-2</v>
      </c>
      <c r="AF17" s="9">
        <v>8.5913159883644948E-3</v>
      </c>
      <c r="AG17" s="9">
        <v>-5.8226962480974363E-3</v>
      </c>
      <c r="AH17" s="8"/>
    </row>
    <row r="18" spans="10:34">
      <c r="J18" s="3">
        <v>1260.396</v>
      </c>
      <c r="K18" s="9">
        <v>4262</v>
      </c>
      <c r="L18" s="2">
        <v>1</v>
      </c>
      <c r="M18" s="2">
        <f>J18</f>
        <v>1260.396</v>
      </c>
      <c r="N18" s="2">
        <f>EXP(-1*($J18-N$15)^2/N$16^2)</f>
        <v>3.4610752921006224E-2</v>
      </c>
      <c r="O18" s="2">
        <f t="shared" ref="O18:S33" si="0">EXP(-1*($J18-O$15)^2/O$16^2)</f>
        <v>1.654133043338044E-9</v>
      </c>
      <c r="P18" s="2">
        <f t="shared" si="0"/>
        <v>6.962955238459339E-74</v>
      </c>
      <c r="Q18" s="2">
        <f t="shared" si="0"/>
        <v>4.1700531131003881E-49</v>
      </c>
      <c r="R18" s="2">
        <f t="shared" si="0"/>
        <v>0</v>
      </c>
      <c r="S18" s="2">
        <f t="shared" si="0"/>
        <v>0</v>
      </c>
      <c r="T18" s="10">
        <f t="array" ref="T18">MMULT(L18:S18,$T$6:$T$13)</f>
        <v>4214.8375994975186</v>
      </c>
      <c r="U18" s="10">
        <f>K18-T18</f>
        <v>47.162400502481432</v>
      </c>
      <c r="V18" s="10">
        <f>K18-$T$6-$T$7*J18</f>
        <v>75.604901372448239</v>
      </c>
      <c r="W18" s="10">
        <f>T18-$T$6-$T$7*J18</f>
        <v>28.442500869966807</v>
      </c>
      <c r="Y18" s="3">
        <v>4</v>
      </c>
      <c r="Z18" s="9">
        <v>-0.15803290399988748</v>
      </c>
      <c r="AA18" s="9">
        <v>9.2234675004448357E-5</v>
      </c>
      <c r="AB18" s="9">
        <v>5.5435616106615668E-2</v>
      </c>
      <c r="AC18" s="9">
        <v>0.14443884463422713</v>
      </c>
      <c r="AD18" s="9">
        <v>2.4983940500747006E-2</v>
      </c>
      <c r="AE18" s="9">
        <v>2.7276464734052167E-2</v>
      </c>
      <c r="AF18" s="9">
        <v>9.5707104409347484E-3</v>
      </c>
      <c r="AG18" s="9">
        <v>-1.6296438737365684E-3</v>
      </c>
      <c r="AH18" s="8"/>
    </row>
    <row r="19" spans="10:34">
      <c r="J19" s="3">
        <v>1263.1663000000001</v>
      </c>
      <c r="K19" s="9">
        <v>4300</v>
      </c>
      <c r="L19" s="2">
        <v>1</v>
      </c>
      <c r="M19" s="2">
        <f t="shared" ref="M19:M82" si="1">J19</f>
        <v>1263.1663000000001</v>
      </c>
      <c r="N19" s="2">
        <f t="shared" ref="N19:S73" si="2">EXP(-1*($J19-N$15)^2/N$16^2)</f>
        <v>6.8117909401048185E-2</v>
      </c>
      <c r="O19" s="2">
        <f t="shared" si="0"/>
        <v>5.0148233624242119E-9</v>
      </c>
      <c r="P19" s="2">
        <f t="shared" si="0"/>
        <v>2.2928793669257365E-71</v>
      </c>
      <c r="Q19" s="2">
        <f t="shared" si="0"/>
        <v>1.2621196497874848E-47</v>
      </c>
      <c r="R19" s="2">
        <f t="shared" si="0"/>
        <v>0</v>
      </c>
      <c r="S19" s="2">
        <f t="shared" si="0"/>
        <v>0</v>
      </c>
      <c r="T19" s="10">
        <f t="array" ref="T19">MMULT(L19:S19,$T$6:$T$13)</f>
        <v>4239.1693552321622</v>
      </c>
      <c r="U19" s="10">
        <f t="shared" ref="U19:U82" si="3">K19-T19</f>
        <v>60.830644767837839</v>
      </c>
      <c r="V19" s="10">
        <f t="shared" ref="V19:V82" si="4">K19-$T$6-$T$7*J19</f>
        <v>116.80873057293502</v>
      </c>
      <c r="W19" s="10">
        <f t="shared" ref="W19:W82" si="5">T19-$T$6-$T$7*J19</f>
        <v>55.97808580509718</v>
      </c>
      <c r="Y19" s="3">
        <v>5</v>
      </c>
      <c r="Z19" s="9">
        <v>-8.3817202729247337E-2</v>
      </c>
      <c r="AA19" s="9">
        <v>4.8348374383591476E-5</v>
      </c>
      <c r="AB19" s="9">
        <v>3.0462449264460307E-2</v>
      </c>
      <c r="AC19" s="9">
        <v>2.4983940500746999E-2</v>
      </c>
      <c r="AD19" s="9">
        <v>0.22220555487623755</v>
      </c>
      <c r="AE19" s="9">
        <v>-5.4076951688011077E-2</v>
      </c>
      <c r="AF19" s="9">
        <v>6.4001377453448173E-3</v>
      </c>
      <c r="AG19" s="9">
        <v>5.2905420646814417E-4</v>
      </c>
      <c r="AH19" s="8"/>
    </row>
    <row r="20" spans="10:34">
      <c r="J20" s="3">
        <v>1265.9354000000001</v>
      </c>
      <c r="K20" s="9">
        <v>4312</v>
      </c>
      <c r="L20" s="2">
        <v>1</v>
      </c>
      <c r="M20" s="2">
        <f t="shared" si="1"/>
        <v>1265.9354000000001</v>
      </c>
      <c r="N20" s="2">
        <f t="shared" si="2"/>
        <v>0.12422081932107434</v>
      </c>
      <c r="O20" s="2">
        <f t="shared" si="0"/>
        <v>1.4728377464622861E-8</v>
      </c>
      <c r="P20" s="2">
        <f t="shared" si="0"/>
        <v>6.8049625166955636E-69</v>
      </c>
      <c r="Q20" s="2">
        <f t="shared" si="0"/>
        <v>3.6175317243436017E-46</v>
      </c>
      <c r="R20" s="2">
        <f t="shared" si="0"/>
        <v>0</v>
      </c>
      <c r="S20" s="2">
        <f t="shared" si="0"/>
        <v>0</v>
      </c>
      <c r="T20" s="10">
        <f t="array" ref="T20">MMULT(L20:S20,$T$6:$T$13)</f>
        <v>4282.0712868014416</v>
      </c>
      <c r="U20" s="10">
        <f t="shared" si="3"/>
        <v>29.928713198558398</v>
      </c>
      <c r="V20" s="10">
        <f t="shared" si="4"/>
        <v>132.01117198327597</v>
      </c>
      <c r="W20" s="10">
        <f t="shared" si="5"/>
        <v>102.08245878471757</v>
      </c>
      <c r="Y20" s="3">
        <v>6</v>
      </c>
      <c r="Z20" s="9">
        <v>-8.3390164772074865E-2</v>
      </c>
      <c r="AA20" s="9">
        <v>4.7178764620783818E-5</v>
      </c>
      <c r="AB20" s="9">
        <v>3.1980906189093244E-2</v>
      </c>
      <c r="AC20" s="9">
        <v>2.7276464734052153E-2</v>
      </c>
      <c r="AD20" s="9">
        <v>-5.4076951688011077E-2</v>
      </c>
      <c r="AE20" s="9">
        <v>0.16660568107901985</v>
      </c>
      <c r="AF20" s="9">
        <v>8.5088804005136985E-3</v>
      </c>
      <c r="AG20" s="9">
        <v>2.7798515468829285E-3</v>
      </c>
      <c r="AH20" s="8"/>
    </row>
    <row r="21" spans="10:34">
      <c r="J21" s="3">
        <v>1268.7035000000001</v>
      </c>
      <c r="K21" s="9">
        <v>4349</v>
      </c>
      <c r="L21" s="2">
        <v>1</v>
      </c>
      <c r="M21" s="2">
        <f t="shared" si="1"/>
        <v>1268.7035000000001</v>
      </c>
      <c r="N21" s="2">
        <f t="shared" si="2"/>
        <v>0.2099270662681878</v>
      </c>
      <c r="O21" s="2">
        <f t="shared" si="0"/>
        <v>4.1910052541313431E-8</v>
      </c>
      <c r="P21" s="2">
        <f t="shared" si="0"/>
        <v>1.8212025885584048E-66</v>
      </c>
      <c r="Q21" s="2">
        <f t="shared" si="0"/>
        <v>9.8222212648731143E-45</v>
      </c>
      <c r="R21" s="2">
        <f t="shared" si="0"/>
        <v>0</v>
      </c>
      <c r="S21" s="2">
        <f t="shared" si="0"/>
        <v>0</v>
      </c>
      <c r="T21" s="10">
        <f t="array" ref="T21">MMULT(L21:S21,$T$6:$T$13)</f>
        <v>4349.3018702948002</v>
      </c>
      <c r="U21" s="10">
        <f t="shared" si="3"/>
        <v>-0.3018702948002101</v>
      </c>
      <c r="V21" s="10">
        <f t="shared" si="4"/>
        <v>172.21245690182877</v>
      </c>
      <c r="W21" s="10">
        <f t="shared" si="5"/>
        <v>172.51432719662898</v>
      </c>
      <c r="Y21" s="3">
        <v>7</v>
      </c>
      <c r="Z21" s="9">
        <v>5.9103496712533191E-3</v>
      </c>
      <c r="AA21" s="9">
        <v>-9.3325693372995221E-6</v>
      </c>
      <c r="AB21" s="9">
        <v>8.5913159883644896E-3</v>
      </c>
      <c r="AC21" s="9">
        <v>9.5707104409347415E-3</v>
      </c>
      <c r="AD21" s="9">
        <v>6.4001377453448199E-3</v>
      </c>
      <c r="AE21" s="9">
        <v>8.508880400513695E-3</v>
      </c>
      <c r="AF21" s="9">
        <v>0.26628035802471783</v>
      </c>
      <c r="AG21" s="9">
        <v>1.4419943910422856E-2</v>
      </c>
      <c r="AH21" s="8"/>
    </row>
    <row r="22" spans="10:34">
      <c r="J22" s="3">
        <v>1271.4706000000001</v>
      </c>
      <c r="K22" s="9">
        <v>4403</v>
      </c>
      <c r="L22" s="2">
        <v>1</v>
      </c>
      <c r="M22" s="2">
        <f t="shared" si="1"/>
        <v>1271.4706000000001</v>
      </c>
      <c r="N22" s="2">
        <f t="shared" si="2"/>
        <v>0.32879043296930199</v>
      </c>
      <c r="O22" s="2">
        <f t="shared" si="0"/>
        <v>1.1554741647224589E-7</v>
      </c>
      <c r="P22" s="2">
        <f t="shared" si="0"/>
        <v>4.3956840523287587E-64</v>
      </c>
      <c r="Q22" s="2">
        <f t="shared" si="0"/>
        <v>2.5264897016609689E-43</v>
      </c>
      <c r="R22" s="2">
        <f t="shared" si="0"/>
        <v>0</v>
      </c>
      <c r="S22" s="2">
        <f t="shared" si="0"/>
        <v>0</v>
      </c>
      <c r="T22" s="10">
        <f t="array" ref="T22">MMULT(L22:S22,$T$6:$T$13)</f>
        <v>4443.7815408314755</v>
      </c>
      <c r="U22" s="10">
        <f t="shared" si="3"/>
        <v>-40.781540831475468</v>
      </c>
      <c r="V22" s="10">
        <f t="shared" si="4"/>
        <v>229.41258532859365</v>
      </c>
      <c r="W22" s="10">
        <f t="shared" si="5"/>
        <v>270.19412616006912</v>
      </c>
      <c r="Y22" s="3">
        <v>8</v>
      </c>
      <c r="Z22" s="9">
        <v>5.6281931815451332E-2</v>
      </c>
      <c r="AA22" s="9">
        <v>-4.0535566902481078E-5</v>
      </c>
      <c r="AB22" s="9">
        <v>-5.8226962480973513E-3</v>
      </c>
      <c r="AC22" s="9">
        <v>-1.6296438737365092E-3</v>
      </c>
      <c r="AD22" s="9">
        <v>5.2905420646818212E-4</v>
      </c>
      <c r="AE22" s="9">
        <v>2.7798515468829554E-3</v>
      </c>
      <c r="AF22" s="9">
        <v>1.4419943910422856E-2</v>
      </c>
      <c r="AG22" s="9">
        <v>0.20266018386373341</v>
      </c>
      <c r="AH22" s="8"/>
    </row>
    <row r="23" spans="10:34">
      <c r="J23" s="3">
        <v>1274.2366</v>
      </c>
      <c r="K23" s="9">
        <v>4500</v>
      </c>
      <c r="L23" s="2">
        <v>1</v>
      </c>
      <c r="M23" s="2">
        <f t="shared" si="1"/>
        <v>1274.2366</v>
      </c>
      <c r="N23" s="2">
        <f t="shared" si="2"/>
        <v>0.47728418749148266</v>
      </c>
      <c r="O23" s="2">
        <f t="shared" si="0"/>
        <v>3.0866012071321685E-7</v>
      </c>
      <c r="P23" s="2">
        <f t="shared" si="0"/>
        <v>9.5674086788109434E-62</v>
      </c>
      <c r="Q23" s="2">
        <f t="shared" si="0"/>
        <v>6.1561753826822393E-42</v>
      </c>
      <c r="R23" s="2">
        <f t="shared" si="0"/>
        <v>0</v>
      </c>
      <c r="S23" s="2">
        <f t="shared" si="0"/>
        <v>0</v>
      </c>
      <c r="T23" s="10">
        <f t="array" ref="T23">MMULT(L23:S23,$T$6:$T$13)</f>
        <v>4562.6122077830851</v>
      </c>
      <c r="U23" s="10">
        <f t="shared" si="3"/>
        <v>-62.612207783085069</v>
      </c>
      <c r="V23" s="10">
        <f t="shared" si="4"/>
        <v>329.61144161439142</v>
      </c>
      <c r="W23" s="10">
        <f t="shared" si="5"/>
        <v>392.22364939747649</v>
      </c>
      <c r="Y23" s="8"/>
      <c r="Z23" s="11">
        <v>1</v>
      </c>
      <c r="AA23" s="11">
        <v>2</v>
      </c>
      <c r="AB23" s="11">
        <v>3</v>
      </c>
      <c r="AC23" s="11">
        <v>4</v>
      </c>
      <c r="AD23" s="11">
        <v>5</v>
      </c>
      <c r="AE23" s="11">
        <v>6</v>
      </c>
      <c r="AF23" s="11">
        <v>7</v>
      </c>
      <c r="AG23" s="11">
        <v>8</v>
      </c>
      <c r="AH23" s="8"/>
    </row>
    <row r="24" spans="10:34">
      <c r="J24" s="3">
        <v>1277.0015000000001</v>
      </c>
      <c r="K24" s="9">
        <v>4648</v>
      </c>
      <c r="L24" s="2">
        <v>1</v>
      </c>
      <c r="M24" s="2">
        <f t="shared" si="1"/>
        <v>1277.0015000000001</v>
      </c>
      <c r="N24" s="2">
        <f t="shared" si="2"/>
        <v>0.64221629610164044</v>
      </c>
      <c r="O24" s="2">
        <f t="shared" si="0"/>
        <v>7.9890513124476136E-7</v>
      </c>
      <c r="P24" s="2">
        <f t="shared" si="0"/>
        <v>1.8780807287871857E-59</v>
      </c>
      <c r="Q24" s="2">
        <f t="shared" si="0"/>
        <v>1.4210764672678973E-40</v>
      </c>
      <c r="R24" s="2">
        <f t="shared" si="0"/>
        <v>0</v>
      </c>
      <c r="S24" s="2">
        <f t="shared" si="0"/>
        <v>0</v>
      </c>
      <c r="T24" s="10">
        <f t="array" ref="T24">MMULT(L24:S24,$T$6:$T$13)</f>
        <v>4694.9528907913937</v>
      </c>
      <c r="U24" s="10">
        <f t="shared" si="3"/>
        <v>-46.952890791393656</v>
      </c>
      <c r="V24" s="10">
        <f t="shared" si="4"/>
        <v>480.80902575922255</v>
      </c>
      <c r="W24" s="10">
        <f t="shared" si="5"/>
        <v>527.76191655061621</v>
      </c>
    </row>
    <row r="25" spans="10:34">
      <c r="J25" s="3">
        <v>1279.7654</v>
      </c>
      <c r="K25" s="9">
        <v>4836</v>
      </c>
      <c r="L25" s="2">
        <v>1</v>
      </c>
      <c r="M25" s="2">
        <f t="shared" si="1"/>
        <v>1279.7654</v>
      </c>
      <c r="N25" s="2">
        <f t="shared" si="2"/>
        <v>0.80107674189971201</v>
      </c>
      <c r="O25" s="2">
        <f t="shared" si="0"/>
        <v>2.0037090615855997E-6</v>
      </c>
      <c r="P25" s="2">
        <f t="shared" si="0"/>
        <v>3.3259768116242458E-57</v>
      </c>
      <c r="Q25" s="2">
        <f t="shared" si="0"/>
        <v>3.1082243353278243E-39</v>
      </c>
      <c r="R25" s="2">
        <f t="shared" si="0"/>
        <v>0</v>
      </c>
      <c r="S25" s="2">
        <f t="shared" si="0"/>
        <v>0</v>
      </c>
      <c r="T25" s="10">
        <f t="array" ref="T25">MMULT(L25:S25,$T$6:$T$13)</f>
        <v>4822.3051386903371</v>
      </c>
      <c r="U25" s="10">
        <f t="shared" si="3"/>
        <v>13.694861309662883</v>
      </c>
      <c r="V25" s="10">
        <f t="shared" si="4"/>
        <v>672.00545341226552</v>
      </c>
      <c r="W25" s="10">
        <f t="shared" si="5"/>
        <v>658.31059210260264</v>
      </c>
    </row>
    <row r="26" spans="10:34">
      <c r="J26" s="3">
        <v>1282.5269000000001</v>
      </c>
      <c r="K26" s="9">
        <v>4989</v>
      </c>
      <c r="L26" s="2">
        <v>1</v>
      </c>
      <c r="M26" s="2">
        <f t="shared" si="1"/>
        <v>1282.5269000000001</v>
      </c>
      <c r="N26" s="2">
        <f t="shared" si="2"/>
        <v>0.92633366727802291</v>
      </c>
      <c r="O26" s="2">
        <f t="shared" si="0"/>
        <v>4.8676747141532659E-6</v>
      </c>
      <c r="P26" s="2">
        <f t="shared" si="0"/>
        <v>5.3009215043323179E-55</v>
      </c>
      <c r="Q26" s="2">
        <f t="shared" si="0"/>
        <v>6.4321962564283295E-38</v>
      </c>
      <c r="R26" s="2">
        <f t="shared" si="0"/>
        <v>0</v>
      </c>
      <c r="S26" s="2">
        <f t="shared" si="0"/>
        <v>0</v>
      </c>
      <c r="T26" s="10">
        <f t="array" ref="T26">MMULT(L26:S26,$T$6:$T$13)</f>
        <v>4922.0453704480233</v>
      </c>
      <c r="U26" s="10">
        <f t="shared" si="3"/>
        <v>66.954629551976723</v>
      </c>
      <c r="V26" s="10">
        <f t="shared" si="4"/>
        <v>828.1991054850173</v>
      </c>
      <c r="W26" s="10">
        <f t="shared" si="5"/>
        <v>761.24447593304058</v>
      </c>
    </row>
    <row r="27" spans="10:34">
      <c r="J27" s="3">
        <v>1285.2887000000001</v>
      </c>
      <c r="K27" s="9">
        <v>5025</v>
      </c>
      <c r="L27" s="2">
        <v>1</v>
      </c>
      <c r="M27" s="2">
        <f t="shared" si="1"/>
        <v>1285.2887000000001</v>
      </c>
      <c r="N27" s="2">
        <f t="shared" si="2"/>
        <v>0.9932542131692691</v>
      </c>
      <c r="O27" s="2">
        <f t="shared" si="0"/>
        <v>1.1464316713616373E-5</v>
      </c>
      <c r="P27" s="2">
        <f t="shared" si="0"/>
        <v>7.6421241370474052E-53</v>
      </c>
      <c r="Q27" s="2">
        <f t="shared" si="0"/>
        <v>1.263196410664886E-36</v>
      </c>
      <c r="R27" s="2">
        <f t="shared" si="0"/>
        <v>0</v>
      </c>
      <c r="S27" s="2">
        <f t="shared" si="0"/>
        <v>0</v>
      </c>
      <c r="T27" s="10">
        <f t="array" ref="T27">MMULT(L27:S27,$T$6:$T$13)</f>
        <v>4973.8454193288107</v>
      </c>
      <c r="U27" s="10">
        <f t="shared" si="3"/>
        <v>51.154580671189251</v>
      </c>
      <c r="V27" s="10">
        <f t="shared" si="4"/>
        <v>867.39310450530525</v>
      </c>
      <c r="W27" s="10">
        <f t="shared" si="5"/>
        <v>816.23852383411599</v>
      </c>
    </row>
    <row r="28" spans="10:34">
      <c r="J28" s="3">
        <v>1288.0494000000001</v>
      </c>
      <c r="K28" s="9">
        <v>4978</v>
      </c>
      <c r="L28" s="2">
        <v>1</v>
      </c>
      <c r="M28" s="2">
        <f t="shared" si="1"/>
        <v>1288.0494000000001</v>
      </c>
      <c r="N28" s="2">
        <f t="shared" si="2"/>
        <v>0.9875336926047954</v>
      </c>
      <c r="O28" s="2">
        <f t="shared" si="0"/>
        <v>2.6165667769842769E-5</v>
      </c>
      <c r="P28" s="2">
        <f t="shared" si="0"/>
        <v>9.941044830282962E-51</v>
      </c>
      <c r="Q28" s="2">
        <f t="shared" si="0"/>
        <v>2.3507236961554092E-35</v>
      </c>
      <c r="R28" s="2">
        <f t="shared" si="0"/>
        <v>0</v>
      </c>
      <c r="S28" s="2">
        <f t="shared" si="0"/>
        <v>0</v>
      </c>
      <c r="T28" s="10">
        <f t="array" ref="T28">MMULT(L28:S28,$T$6:$T$13)</f>
        <v>4965.9515235134177</v>
      </c>
      <c r="U28" s="10">
        <f t="shared" si="3"/>
        <v>12.048476486582331</v>
      </c>
      <c r="V28" s="10">
        <f t="shared" si="4"/>
        <v>823.58583138462654</v>
      </c>
      <c r="W28" s="10">
        <f t="shared" si="5"/>
        <v>811.53735489804421</v>
      </c>
    </row>
    <row r="29" spans="10:34">
      <c r="J29" s="3">
        <v>1290.8090999999999</v>
      </c>
      <c r="K29" s="9">
        <v>4886</v>
      </c>
      <c r="L29" s="2">
        <v>1</v>
      </c>
      <c r="M29" s="2">
        <f t="shared" si="1"/>
        <v>1290.8090999999999</v>
      </c>
      <c r="N29" s="2">
        <f t="shared" si="2"/>
        <v>0.91049859830582169</v>
      </c>
      <c r="O29" s="2">
        <f t="shared" si="0"/>
        <v>5.7876314397897215E-5</v>
      </c>
      <c r="P29" s="2">
        <f t="shared" si="0"/>
        <v>1.1671636104316554E-48</v>
      </c>
      <c r="Q29" s="2">
        <f t="shared" si="0"/>
        <v>4.1459443856308754E-34</v>
      </c>
      <c r="R29" s="2">
        <f t="shared" si="0"/>
        <v>0</v>
      </c>
      <c r="S29" s="2">
        <f t="shared" si="0"/>
        <v>0</v>
      </c>
      <c r="T29" s="10">
        <f t="array" ref="T29">MMULT(L29:S29,$T$6:$T$13)</f>
        <v>4899.4535664737723</v>
      </c>
      <c r="U29" s="10">
        <f t="shared" si="3"/>
        <v>-13.453566473772298</v>
      </c>
      <c r="V29" s="10">
        <f t="shared" si="4"/>
        <v>734.77740177215946</v>
      </c>
      <c r="W29" s="10">
        <f t="shared" si="5"/>
        <v>748.23096824593176</v>
      </c>
    </row>
    <row r="30" spans="10:34">
      <c r="J30" s="3">
        <v>1293.5677000000001</v>
      </c>
      <c r="K30" s="9">
        <v>4736</v>
      </c>
      <c r="L30" s="2">
        <v>1</v>
      </c>
      <c r="M30" s="2">
        <f t="shared" si="1"/>
        <v>1293.5677000000001</v>
      </c>
      <c r="N30" s="2">
        <f t="shared" si="2"/>
        <v>0.77854042006046531</v>
      </c>
      <c r="O30" s="2">
        <f t="shared" si="0"/>
        <v>1.2406754952756622E-4</v>
      </c>
      <c r="P30" s="2">
        <f t="shared" si="0"/>
        <v>1.2367677176728738E-46</v>
      </c>
      <c r="Q30" s="2">
        <f t="shared" si="0"/>
        <v>6.9297481930668998E-33</v>
      </c>
      <c r="R30" s="2">
        <f t="shared" si="0"/>
        <v>0</v>
      </c>
      <c r="S30" s="2">
        <f t="shared" si="0"/>
        <v>0</v>
      </c>
      <c r="T30" s="10">
        <f t="array" ref="T30">MMULT(L30:S30,$T$6:$T$13)</f>
        <v>4787.8217238863199</v>
      </c>
      <c r="U30" s="10">
        <f t="shared" si="3"/>
        <v>-51.821723886319887</v>
      </c>
      <c r="V30" s="10">
        <f t="shared" si="4"/>
        <v>587.96770001872574</v>
      </c>
      <c r="W30" s="10">
        <f t="shared" si="5"/>
        <v>639.78942390504562</v>
      </c>
    </row>
    <row r="31" spans="10:34">
      <c r="J31" s="3">
        <v>1296.3253</v>
      </c>
      <c r="K31" s="9">
        <v>4593</v>
      </c>
      <c r="L31" s="2">
        <v>1</v>
      </c>
      <c r="M31" s="2">
        <f t="shared" si="1"/>
        <v>1296.3253</v>
      </c>
      <c r="N31" s="2">
        <f t="shared" si="2"/>
        <v>0.61743676411891535</v>
      </c>
      <c r="O31" s="2">
        <f t="shared" si="0"/>
        <v>2.5776931802596356E-4</v>
      </c>
      <c r="P31" s="2">
        <f t="shared" si="0"/>
        <v>1.1831084671060754E-44</v>
      </c>
      <c r="Q31" s="2">
        <f t="shared" si="0"/>
        <v>1.0978776237019297E-31</v>
      </c>
      <c r="R31" s="2">
        <f t="shared" si="0"/>
        <v>0</v>
      </c>
      <c r="S31" s="2">
        <f t="shared" si="0"/>
        <v>0</v>
      </c>
      <c r="T31" s="10">
        <f t="array" ref="T31">MMULT(L31:S31,$T$6:$T$13)</f>
        <v>4652.2391281259097</v>
      </c>
      <c r="U31" s="10">
        <f t="shared" si="3"/>
        <v>-59.239128125909701</v>
      </c>
      <c r="V31" s="10">
        <f t="shared" si="4"/>
        <v>448.15684177350386</v>
      </c>
      <c r="W31" s="10">
        <f t="shared" si="5"/>
        <v>507.39596989941356</v>
      </c>
    </row>
    <row r="32" spans="10:34">
      <c r="J32" s="3">
        <v>1299.0818999999999</v>
      </c>
      <c r="K32" s="9">
        <v>4488</v>
      </c>
      <c r="L32" s="2">
        <v>1</v>
      </c>
      <c r="M32" s="2">
        <f t="shared" si="1"/>
        <v>1299.0818999999999</v>
      </c>
      <c r="N32" s="2">
        <f t="shared" si="2"/>
        <v>0.45420177420402408</v>
      </c>
      <c r="O32" s="2">
        <f t="shared" si="0"/>
        <v>5.1908032324905371E-4</v>
      </c>
      <c r="P32" s="2">
        <f t="shared" si="0"/>
        <v>1.0218532285549178E-42</v>
      </c>
      <c r="Q32" s="2">
        <f t="shared" si="0"/>
        <v>1.6487610771660493E-30</v>
      </c>
      <c r="R32" s="2">
        <f t="shared" si="0"/>
        <v>0</v>
      </c>
      <c r="S32" s="2">
        <f t="shared" si="0"/>
        <v>0</v>
      </c>
      <c r="T32" s="10">
        <f t="array" ref="T32">MMULT(L32:S32,$T$6:$T$13)</f>
        <v>4514.9049211800357</v>
      </c>
      <c r="U32" s="10">
        <f t="shared" si="3"/>
        <v>-26.904921180035672</v>
      </c>
      <c r="V32" s="10">
        <f t="shared" si="4"/>
        <v>346.34482703649383</v>
      </c>
      <c r="W32" s="10">
        <f t="shared" si="5"/>
        <v>373.2497482165295</v>
      </c>
    </row>
    <row r="33" spans="10:23">
      <c r="J33" s="3">
        <v>1301.8373999999999</v>
      </c>
      <c r="K33" s="9">
        <v>4417</v>
      </c>
      <c r="L33" s="2">
        <v>1</v>
      </c>
      <c r="M33" s="2">
        <f t="shared" si="1"/>
        <v>1301.8373999999999</v>
      </c>
      <c r="N33" s="2">
        <f t="shared" si="2"/>
        <v>0.30995052445626048</v>
      </c>
      <c r="O33" s="2">
        <f t="shared" si="0"/>
        <v>1.0131472724702144E-3</v>
      </c>
      <c r="P33" s="2">
        <f t="shared" si="0"/>
        <v>7.968189380224247E-41</v>
      </c>
      <c r="Q33" s="2">
        <f t="shared" si="0"/>
        <v>2.3469951652280602E-29</v>
      </c>
      <c r="R33" s="2">
        <f t="shared" si="0"/>
        <v>0</v>
      </c>
      <c r="S33" s="2">
        <f t="shared" si="0"/>
        <v>0</v>
      </c>
      <c r="T33" s="10">
        <f t="array" ref="T33">MMULT(L33:S33,$T$6:$T$13)</f>
        <v>4393.170160055176</v>
      </c>
      <c r="U33" s="10">
        <f t="shared" si="3"/>
        <v>23.829839944824016</v>
      </c>
      <c r="V33" s="10">
        <f t="shared" si="4"/>
        <v>278.53154015851692</v>
      </c>
      <c r="W33" s="10">
        <f t="shared" si="5"/>
        <v>254.7017002136929</v>
      </c>
    </row>
    <row r="34" spans="10:23">
      <c r="J34" s="3">
        <v>1304.5917999999999</v>
      </c>
      <c r="K34" s="9">
        <v>4342</v>
      </c>
      <c r="L34" s="2">
        <v>1</v>
      </c>
      <c r="M34" s="2">
        <f t="shared" si="1"/>
        <v>1304.5917999999999</v>
      </c>
      <c r="N34" s="2">
        <f t="shared" si="2"/>
        <v>0.19622857315648307</v>
      </c>
      <c r="O34" s="2">
        <f t="shared" si="2"/>
        <v>1.9167318498606472E-3</v>
      </c>
      <c r="P34" s="2">
        <f t="shared" si="2"/>
        <v>5.6103527684771722E-39</v>
      </c>
      <c r="Q34" s="2">
        <f t="shared" si="2"/>
        <v>3.1669748549910076E-28</v>
      </c>
      <c r="R34" s="2">
        <f t="shared" si="2"/>
        <v>0</v>
      </c>
      <c r="S34" s="2">
        <f t="shared" si="2"/>
        <v>0</v>
      </c>
      <c r="T34" s="10">
        <f t="array" ref="T34">MMULT(L34:S34,$T$6:$T$13)</f>
        <v>4296.5210125260564</v>
      </c>
      <c r="U34" s="10">
        <f t="shared" si="3"/>
        <v>45.478987473943562</v>
      </c>
      <c r="V34" s="10">
        <f t="shared" si="4"/>
        <v>206.71698113957336</v>
      </c>
      <c r="W34" s="10">
        <f t="shared" si="5"/>
        <v>161.2379936656298</v>
      </c>
    </row>
    <row r="35" spans="10:23">
      <c r="J35" s="3">
        <v>1307.3439000000001</v>
      </c>
      <c r="K35" s="9">
        <v>4297</v>
      </c>
      <c r="L35" s="2">
        <v>1</v>
      </c>
      <c r="M35" s="2">
        <f t="shared" si="1"/>
        <v>1307.3439000000001</v>
      </c>
      <c r="N35" s="2">
        <f t="shared" si="2"/>
        <v>0.11529363853219105</v>
      </c>
      <c r="O35" s="2">
        <f t="shared" si="2"/>
        <v>3.5140273648851918E-3</v>
      </c>
      <c r="P35" s="2">
        <f t="shared" si="2"/>
        <v>3.5608674807851851E-37</v>
      </c>
      <c r="Q35" s="2">
        <f t="shared" si="2"/>
        <v>4.0467349166867627E-27</v>
      </c>
      <c r="R35" s="2">
        <f t="shared" si="2"/>
        <v>0</v>
      </c>
      <c r="S35" s="2">
        <f t="shared" si="2"/>
        <v>0</v>
      </c>
      <c r="T35" s="10">
        <f t="array" ref="T35">MMULT(L35:S35,$T$6:$T$13)</f>
        <v>4226.8113787842667</v>
      </c>
      <c r="U35" s="10">
        <f t="shared" si="3"/>
        <v>70.188621215733292</v>
      </c>
      <c r="V35" s="10">
        <f t="shared" si="4"/>
        <v>164.89976218951733</v>
      </c>
      <c r="W35" s="10">
        <f t="shared" si="5"/>
        <v>94.71114097378404</v>
      </c>
    </row>
    <row r="36" spans="10:23">
      <c r="J36" s="3">
        <v>1310.0962999999999</v>
      </c>
      <c r="K36" s="9">
        <v>4236</v>
      </c>
      <c r="L36" s="2">
        <v>1</v>
      </c>
      <c r="M36" s="2">
        <f t="shared" si="1"/>
        <v>1310.0962999999999</v>
      </c>
      <c r="N36" s="2">
        <f t="shared" si="2"/>
        <v>6.2840409349454854E-2</v>
      </c>
      <c r="O36" s="2">
        <f t="shared" si="2"/>
        <v>6.2469385562928187E-3</v>
      </c>
      <c r="P36" s="2">
        <f t="shared" si="2"/>
        <v>2.0455351829936999E-35</v>
      </c>
      <c r="Q36" s="2">
        <f t="shared" si="2"/>
        <v>4.9086571816283194E-26</v>
      </c>
      <c r="R36" s="2">
        <f t="shared" si="2"/>
        <v>0</v>
      </c>
      <c r="S36" s="2">
        <f t="shared" si="2"/>
        <v>0</v>
      </c>
      <c r="T36" s="10">
        <f t="array" ref="T36">MMULT(L36:S36,$T$6:$T$13)</f>
        <v>4180.4958073357275</v>
      </c>
      <c r="U36" s="10">
        <f t="shared" si="3"/>
        <v>55.504192664272523</v>
      </c>
      <c r="V36" s="10">
        <f t="shared" si="4"/>
        <v>107.08289018699725</v>
      </c>
      <c r="W36" s="10">
        <f t="shared" si="5"/>
        <v>51.578697522724724</v>
      </c>
    </row>
    <row r="37" spans="10:23">
      <c r="J37" s="3">
        <v>1312.8475000000001</v>
      </c>
      <c r="K37" s="9">
        <v>4196</v>
      </c>
      <c r="L37" s="2">
        <v>1</v>
      </c>
      <c r="M37" s="2">
        <f t="shared" si="1"/>
        <v>1312.8475000000001</v>
      </c>
      <c r="N37" s="2">
        <f t="shared" si="2"/>
        <v>3.178504602129336E-2</v>
      </c>
      <c r="O37" s="2">
        <f t="shared" si="2"/>
        <v>1.076509959415619E-2</v>
      </c>
      <c r="P37" s="2">
        <f t="shared" si="2"/>
        <v>1.0612218422860522E-33</v>
      </c>
      <c r="Q37" s="2">
        <f t="shared" si="2"/>
        <v>5.6446746620403015E-25</v>
      </c>
      <c r="R37" s="2">
        <f t="shared" si="2"/>
        <v>0</v>
      </c>
      <c r="S37" s="2">
        <f t="shared" si="2"/>
        <v>0</v>
      </c>
      <c r="T37" s="10">
        <f t="array" ref="T37">MMULT(L37:S37,$T$6:$T$13)</f>
        <v>4151.7481670689622</v>
      </c>
      <c r="U37" s="10">
        <f t="shared" si="3"/>
        <v>44.251832931037825</v>
      </c>
      <c r="V37" s="10">
        <f t="shared" si="4"/>
        <v>70.264630394332016</v>
      </c>
      <c r="W37" s="10">
        <f t="shared" si="5"/>
        <v>26.012797463294191</v>
      </c>
    </row>
    <row r="38" spans="10:23">
      <c r="J38" s="3">
        <v>1315.5978</v>
      </c>
      <c r="K38" s="9">
        <v>4159</v>
      </c>
      <c r="L38" s="2">
        <v>1</v>
      </c>
      <c r="M38" s="2">
        <f t="shared" si="1"/>
        <v>1315.5978</v>
      </c>
      <c r="N38" s="2">
        <f t="shared" si="2"/>
        <v>1.4919760871839081E-2</v>
      </c>
      <c r="O38" s="2">
        <f t="shared" si="2"/>
        <v>1.79845140391552E-2</v>
      </c>
      <c r="P38" s="2">
        <f t="shared" si="2"/>
        <v>4.9749678579720886E-32</v>
      </c>
      <c r="Q38" s="2">
        <f t="shared" si="2"/>
        <v>6.1556660861056361E-24</v>
      </c>
      <c r="R38" s="2">
        <f t="shared" si="2"/>
        <v>0</v>
      </c>
      <c r="S38" s="2">
        <f t="shared" si="2"/>
        <v>0</v>
      </c>
      <c r="T38" s="10">
        <f t="array" ref="T38">MMULT(L38:S38,$T$6:$T$13)</f>
        <v>4134.6357247238147</v>
      </c>
      <c r="U38" s="10">
        <f t="shared" si="3"/>
        <v>24.364275276185253</v>
      </c>
      <c r="V38" s="10">
        <f t="shared" si="4"/>
        <v>36.445329759057131</v>
      </c>
      <c r="W38" s="10">
        <f t="shared" si="5"/>
        <v>12.081054482871878</v>
      </c>
    </row>
    <row r="39" spans="10:23">
      <c r="J39" s="3">
        <v>1318.347</v>
      </c>
      <c r="K39" s="9">
        <v>4132</v>
      </c>
      <c r="L39" s="2">
        <v>1</v>
      </c>
      <c r="M39" s="2">
        <f t="shared" si="1"/>
        <v>1318.347</v>
      </c>
      <c r="N39" s="2">
        <f t="shared" si="2"/>
        <v>6.5000310924605703E-3</v>
      </c>
      <c r="O39" s="2">
        <f t="shared" si="2"/>
        <v>2.9127794236116156E-2</v>
      </c>
      <c r="P39" s="2">
        <f t="shared" si="2"/>
        <v>2.1070999097603722E-30</v>
      </c>
      <c r="Q39" s="2">
        <f t="shared" si="2"/>
        <v>6.3653224347289502E-23</v>
      </c>
      <c r="R39" s="2">
        <f t="shared" si="2"/>
        <v>0</v>
      </c>
      <c r="S39" s="2">
        <f t="shared" si="2"/>
        <v>0</v>
      </c>
      <c r="T39" s="10">
        <f t="array" ref="T39">MMULT(L39:S39,$T$6:$T$13)</f>
        <v>4124.4257460294111</v>
      </c>
      <c r="U39" s="10">
        <f t="shared" si="3"/>
        <v>7.5742539705888703</v>
      </c>
      <c r="V39" s="10">
        <f t="shared" si="4"/>
        <v>12.624756982815597</v>
      </c>
      <c r="W39" s="10">
        <f t="shared" si="5"/>
        <v>5.0505030122267272</v>
      </c>
    </row>
    <row r="40" spans="10:23">
      <c r="J40" s="3">
        <v>1321.0952</v>
      </c>
      <c r="K40" s="9">
        <v>4116</v>
      </c>
      <c r="L40" s="2">
        <v>1</v>
      </c>
      <c r="M40" s="2">
        <f t="shared" si="1"/>
        <v>1321.0952</v>
      </c>
      <c r="N40" s="2">
        <f t="shared" si="2"/>
        <v>2.6284982013880897E-3</v>
      </c>
      <c r="O40" s="2">
        <f t="shared" si="2"/>
        <v>4.5736999740078992E-2</v>
      </c>
      <c r="P40" s="2">
        <f t="shared" si="2"/>
        <v>8.0649122576221464E-29</v>
      </c>
      <c r="Q40" s="2">
        <f t="shared" si="2"/>
        <v>6.2422025742907708E-22</v>
      </c>
      <c r="R40" s="2">
        <f t="shared" si="2"/>
        <v>0</v>
      </c>
      <c r="S40" s="2">
        <f t="shared" si="2"/>
        <v>0</v>
      </c>
      <c r="T40" s="10">
        <f t="array" ref="T40">MMULT(L40:S40,$T$6:$T$13)</f>
        <v>4117.8999239466784</v>
      </c>
      <c r="U40" s="10">
        <f t="shared" si="3"/>
        <v>-1.8999239466784275</v>
      </c>
      <c r="V40" s="10">
        <f t="shared" si="4"/>
        <v>-0.19697228521408761</v>
      </c>
      <c r="W40" s="10">
        <f t="shared" si="5"/>
        <v>1.7029516614643398</v>
      </c>
    </row>
    <row r="41" spans="10:23">
      <c r="J41" s="3">
        <v>1323.8423</v>
      </c>
      <c r="K41" s="9">
        <v>4113</v>
      </c>
      <c r="L41" s="2">
        <v>1</v>
      </c>
      <c r="M41" s="2">
        <f t="shared" si="1"/>
        <v>1323.8423</v>
      </c>
      <c r="N41" s="2">
        <f t="shared" si="2"/>
        <v>9.867114243287086E-4</v>
      </c>
      <c r="O41" s="2">
        <f t="shared" si="2"/>
        <v>6.9628513653656743E-2</v>
      </c>
      <c r="P41" s="2">
        <f t="shared" si="2"/>
        <v>2.7894973843424292E-27</v>
      </c>
      <c r="Q41" s="2">
        <f t="shared" si="2"/>
        <v>5.8052014311042503E-21</v>
      </c>
      <c r="R41" s="2">
        <f t="shared" si="2"/>
        <v>0</v>
      </c>
      <c r="S41" s="2">
        <f t="shared" si="2"/>
        <v>0</v>
      </c>
      <c r="T41" s="10">
        <f t="array" ref="T41">MMULT(L41:S41,$T$6:$T$13)</f>
        <v>4113.1349593694094</v>
      </c>
      <c r="U41" s="10">
        <f t="shared" si="3"/>
        <v>-0.13495936940944375</v>
      </c>
      <c r="V41" s="10">
        <f t="shared" si="4"/>
        <v>-1.9973694210648318E-2</v>
      </c>
      <c r="W41" s="10">
        <f t="shared" si="5"/>
        <v>0.11498567519879543</v>
      </c>
    </row>
    <row r="42" spans="10:23">
      <c r="J42" s="3">
        <v>1326.5884000000001</v>
      </c>
      <c r="K42" s="9">
        <v>4115</v>
      </c>
      <c r="L42" s="2">
        <v>1</v>
      </c>
      <c r="M42" s="2">
        <f t="shared" si="1"/>
        <v>1326.5884000000001</v>
      </c>
      <c r="N42" s="2">
        <f t="shared" si="2"/>
        <v>3.4386231563441147E-4</v>
      </c>
      <c r="O42" s="2">
        <f t="shared" si="2"/>
        <v>0.10277510226991995</v>
      </c>
      <c r="P42" s="2">
        <f t="shared" si="2"/>
        <v>8.7210703017467776E-26</v>
      </c>
      <c r="Q42" s="2">
        <f t="shared" si="2"/>
        <v>5.1205890694743783E-20</v>
      </c>
      <c r="R42" s="2">
        <f t="shared" si="2"/>
        <v>0</v>
      </c>
      <c r="S42" s="2">
        <f t="shared" si="2"/>
        <v>0</v>
      </c>
      <c r="T42" s="10">
        <f t="array" ref="T42">MMULT(L42:S42,$T$6:$T$13)</f>
        <v>4109.099564091719</v>
      </c>
      <c r="U42" s="10">
        <f t="shared" si="3"/>
        <v>5.900435908280997</v>
      </c>
      <c r="V42" s="10">
        <f t="shared" si="4"/>
        <v>5.1558684050048669</v>
      </c>
      <c r="W42" s="10">
        <f t="shared" si="5"/>
        <v>-0.74456750327613008</v>
      </c>
    </row>
    <row r="43" spans="10:23">
      <c r="J43" s="3">
        <v>1329.3322000000001</v>
      </c>
      <c r="K43" s="9">
        <v>4108</v>
      </c>
      <c r="L43" s="2">
        <v>1</v>
      </c>
      <c r="M43" s="2">
        <f t="shared" si="1"/>
        <v>1329.3322000000001</v>
      </c>
      <c r="N43" s="2">
        <f t="shared" si="2"/>
        <v>1.1131819347253542E-4</v>
      </c>
      <c r="O43" s="2">
        <f t="shared" si="2"/>
        <v>0.14706660250991882</v>
      </c>
      <c r="P43" s="2">
        <f t="shared" si="2"/>
        <v>2.4609423844516094E-24</v>
      </c>
      <c r="Q43" s="2">
        <f t="shared" si="2"/>
        <v>4.2799522123938567E-19</v>
      </c>
      <c r="R43" s="2">
        <f t="shared" si="2"/>
        <v>0</v>
      </c>
      <c r="S43" s="2">
        <f t="shared" si="2"/>
        <v>0</v>
      </c>
      <c r="T43" s="10">
        <f t="array" ref="T43">MMULT(L43:S43,$T$6:$T$13)</f>
        <v>4105.2926264187336</v>
      </c>
      <c r="U43" s="10">
        <f t="shared" si="3"/>
        <v>2.7073735812664381</v>
      </c>
      <c r="V43" s="10">
        <f t="shared" si="4"/>
        <v>1.3290505731074518</v>
      </c>
      <c r="W43" s="10">
        <f t="shared" si="5"/>
        <v>-1.3783230081589863</v>
      </c>
    </row>
    <row r="44" spans="10:23">
      <c r="J44" s="3">
        <v>1332.0762</v>
      </c>
      <c r="K44" s="9">
        <v>4094</v>
      </c>
      <c r="L44" s="2">
        <v>1</v>
      </c>
      <c r="M44" s="2">
        <f t="shared" si="1"/>
        <v>1332.0762</v>
      </c>
      <c r="N44" s="2">
        <f t="shared" si="2"/>
        <v>3.3444580109267284E-5</v>
      </c>
      <c r="O44" s="2">
        <f t="shared" si="2"/>
        <v>0.20409043602625906</v>
      </c>
      <c r="P44" s="2">
        <f t="shared" si="2"/>
        <v>6.2877061636868105E-23</v>
      </c>
      <c r="Q44" s="2">
        <f t="shared" si="2"/>
        <v>3.3965686479219824E-18</v>
      </c>
      <c r="R44" s="2">
        <f t="shared" si="2"/>
        <v>0</v>
      </c>
      <c r="S44" s="2">
        <f t="shared" si="2"/>
        <v>0</v>
      </c>
      <c r="T44" s="10">
        <f t="array" ref="T44">MMULT(L44:S44,$T$6:$T$13)</f>
        <v>4101.4853143621731</v>
      </c>
      <c r="U44" s="10">
        <f t="shared" si="3"/>
        <v>-7.4853143621730851</v>
      </c>
      <c r="V44" s="10">
        <f t="shared" si="4"/>
        <v>-9.4975359604320602</v>
      </c>
      <c r="W44" s="10">
        <f t="shared" si="5"/>
        <v>-2.0122215982589751</v>
      </c>
    </row>
    <row r="45" spans="10:23">
      <c r="J45" s="3">
        <v>1334.8190999999999</v>
      </c>
      <c r="K45" s="9">
        <v>4084</v>
      </c>
      <c r="L45" s="2">
        <v>1</v>
      </c>
      <c r="M45" s="2">
        <f t="shared" si="1"/>
        <v>1334.8190999999999</v>
      </c>
      <c r="N45" s="2">
        <f t="shared" si="2"/>
        <v>9.3309685641509582E-6</v>
      </c>
      <c r="O45" s="2">
        <f t="shared" si="2"/>
        <v>0.27463307267603648</v>
      </c>
      <c r="P45" s="2">
        <f t="shared" si="2"/>
        <v>1.4524348823136042E-21</v>
      </c>
      <c r="Q45" s="2">
        <f t="shared" si="2"/>
        <v>2.5568736554882628E-17</v>
      </c>
      <c r="R45" s="2">
        <f t="shared" si="2"/>
        <v>0</v>
      </c>
      <c r="S45" s="2">
        <f t="shared" si="2"/>
        <v>0</v>
      </c>
      <c r="T45" s="10">
        <f t="array" ref="T45">MMULT(L45:S45,$T$6:$T$13)</f>
        <v>4097.5883448226105</v>
      </c>
      <c r="U45" s="10">
        <f t="shared" si="3"/>
        <v>-13.588344822610452</v>
      </c>
      <c r="V45" s="10">
        <f t="shared" si="4"/>
        <v>-16.325394634938675</v>
      </c>
      <c r="W45" s="10">
        <f t="shared" si="5"/>
        <v>-2.7370498123282232</v>
      </c>
    </row>
    <row r="46" spans="10:23">
      <c r="J46" s="3">
        <v>1337.5609999999999</v>
      </c>
      <c r="K46" s="9">
        <v>4075</v>
      </c>
      <c r="L46" s="2">
        <v>1</v>
      </c>
      <c r="M46" s="2">
        <f t="shared" si="1"/>
        <v>1337.5609999999999</v>
      </c>
      <c r="N46" s="2">
        <f t="shared" si="2"/>
        <v>2.4176088569213396E-6</v>
      </c>
      <c r="O46" s="2">
        <f t="shared" si="2"/>
        <v>0.35836418774365419</v>
      </c>
      <c r="P46" s="2">
        <f t="shared" si="2"/>
        <v>3.0339895829505004E-20</v>
      </c>
      <c r="Q46" s="2">
        <f t="shared" si="2"/>
        <v>1.8260111049863072E-16</v>
      </c>
      <c r="R46" s="2">
        <f t="shared" si="2"/>
        <v>0</v>
      </c>
      <c r="S46" s="2">
        <f t="shared" si="2"/>
        <v>0</v>
      </c>
      <c r="T46" s="10">
        <f t="array" ref="T46">MMULT(L46:S46,$T$6:$T$13)</f>
        <v>4093.5748593060712</v>
      </c>
      <c r="U46" s="10">
        <f t="shared" si="3"/>
        <v>-18.574859306071176</v>
      </c>
      <c r="V46" s="10">
        <f t="shared" si="4"/>
        <v>-22.154409801233214</v>
      </c>
      <c r="W46" s="10">
        <f t="shared" si="5"/>
        <v>-3.5795504951620387</v>
      </c>
    </row>
    <row r="47" spans="10:23">
      <c r="J47" s="3">
        <v>1340.3018999999999</v>
      </c>
      <c r="K47" s="9">
        <v>4092</v>
      </c>
      <c r="L47" s="2">
        <v>1</v>
      </c>
      <c r="M47" s="2">
        <f t="shared" si="1"/>
        <v>1340.3018999999999</v>
      </c>
      <c r="N47" s="2">
        <f t="shared" si="2"/>
        <v>5.8175358057149169E-7</v>
      </c>
      <c r="O47" s="2">
        <f t="shared" si="2"/>
        <v>0.45347413018472638</v>
      </c>
      <c r="P47" s="2">
        <f t="shared" si="2"/>
        <v>5.7318092523010353E-19</v>
      </c>
      <c r="Q47" s="2">
        <f t="shared" si="2"/>
        <v>1.2372216414061644E-15</v>
      </c>
      <c r="R47" s="2">
        <f t="shared" si="2"/>
        <v>0</v>
      </c>
      <c r="S47" s="2">
        <f t="shared" si="2"/>
        <v>0</v>
      </c>
      <c r="T47" s="10">
        <f t="array" ref="T47">MMULT(L47:S47,$T$6:$T$13)</f>
        <v>4089.4529814370094</v>
      </c>
      <c r="U47" s="10">
        <f t="shared" si="3"/>
        <v>2.5470185629906155</v>
      </c>
      <c r="V47" s="10">
        <f t="shared" si="4"/>
        <v>-1.9845814593156774</v>
      </c>
      <c r="W47" s="10">
        <f t="shared" si="5"/>
        <v>-4.5316000223062929</v>
      </c>
    </row>
    <row r="48" spans="10:23">
      <c r="J48" s="3">
        <v>1343.0417</v>
      </c>
      <c r="K48" s="9">
        <v>4062</v>
      </c>
      <c r="L48" s="2">
        <v>1</v>
      </c>
      <c r="M48" s="2">
        <f t="shared" si="1"/>
        <v>1343.0417</v>
      </c>
      <c r="N48" s="2">
        <f t="shared" si="2"/>
        <v>1.3003058458043481E-7</v>
      </c>
      <c r="O48" s="2">
        <f t="shared" si="2"/>
        <v>0.55647816817067675</v>
      </c>
      <c r="P48" s="2">
        <f t="shared" si="2"/>
        <v>9.79338049982548E-18</v>
      </c>
      <c r="Q48" s="2">
        <f t="shared" si="2"/>
        <v>7.9531125897685954E-15</v>
      </c>
      <c r="R48" s="2">
        <f t="shared" si="2"/>
        <v>0</v>
      </c>
      <c r="S48" s="2">
        <f t="shared" si="2"/>
        <v>0</v>
      </c>
      <c r="T48" s="10">
        <f t="array" ref="T48">MMULT(L48:S48,$T$6:$T$13)</f>
        <v>4085.2546185699239</v>
      </c>
      <c r="U48" s="10">
        <f t="shared" si="3"/>
        <v>-23.254618569923878</v>
      </c>
      <c r="V48" s="10">
        <f t="shared" si="4"/>
        <v>-28.816025258365244</v>
      </c>
      <c r="W48" s="10">
        <f t="shared" si="5"/>
        <v>-5.561406688441366</v>
      </c>
    </row>
    <row r="49" spans="10:23">
      <c r="J49" s="3">
        <v>1345.7805000000001</v>
      </c>
      <c r="K49" s="9">
        <v>4095</v>
      </c>
      <c r="L49" s="2">
        <v>1</v>
      </c>
      <c r="M49" s="2">
        <f t="shared" si="1"/>
        <v>1345.7805000000001</v>
      </c>
      <c r="N49" s="2">
        <f t="shared" si="2"/>
        <v>2.6997202341713504E-8</v>
      </c>
      <c r="O49" s="2">
        <f t="shared" si="2"/>
        <v>0.66226220185231455</v>
      </c>
      <c r="P49" s="2">
        <f t="shared" si="2"/>
        <v>1.5136704924680894E-16</v>
      </c>
      <c r="Q49" s="2">
        <f t="shared" si="2"/>
        <v>4.8509596773310756E-14</v>
      </c>
      <c r="R49" s="2">
        <f t="shared" si="2"/>
        <v>0</v>
      </c>
      <c r="S49" s="2">
        <f t="shared" si="2"/>
        <v>0</v>
      </c>
      <c r="T49" s="10">
        <f t="array" ref="T49">MMULT(L49:S49,$T$6:$T$13)</f>
        <v>4081.0299151112404</v>
      </c>
      <c r="U49" s="10">
        <f t="shared" si="3"/>
        <v>13.970084888759629</v>
      </c>
      <c r="V49" s="10">
        <f t="shared" si="4"/>
        <v>7.3513744507974934</v>
      </c>
      <c r="W49" s="10">
        <f t="shared" si="5"/>
        <v>-6.618710437962136</v>
      </c>
    </row>
    <row r="50" spans="10:23">
      <c r="J50" s="3">
        <v>1348.5183</v>
      </c>
      <c r="K50" s="9">
        <v>4099</v>
      </c>
      <c r="L50" s="2">
        <v>1</v>
      </c>
      <c r="M50" s="2">
        <f t="shared" si="1"/>
        <v>1348.5183</v>
      </c>
      <c r="N50" s="2">
        <f t="shared" si="2"/>
        <v>5.2070787574802524E-9</v>
      </c>
      <c r="O50" s="2">
        <f t="shared" si="2"/>
        <v>0.76438573875222904</v>
      </c>
      <c r="P50" s="2">
        <f t="shared" si="2"/>
        <v>2.1165818712414922E-15</v>
      </c>
      <c r="Q50" s="2">
        <f t="shared" si="2"/>
        <v>2.8076550938542176E-13</v>
      </c>
      <c r="R50" s="2">
        <f t="shared" si="2"/>
        <v>0</v>
      </c>
      <c r="S50" s="2">
        <f t="shared" si="2"/>
        <v>0</v>
      </c>
      <c r="T50" s="10">
        <f t="array" ref="T50">MMULT(L50:S50,$T$6:$T$13)</f>
        <v>4076.843018378926</v>
      </c>
      <c r="U50" s="10">
        <f t="shared" si="3"/>
        <v>22.15698162107401</v>
      </c>
      <c r="V50" s="10">
        <f t="shared" si="4"/>
        <v>14.517617668171624</v>
      </c>
      <c r="W50" s="10">
        <f t="shared" si="5"/>
        <v>-7.6393639529023858</v>
      </c>
    </row>
    <row r="51" spans="10:23">
      <c r="J51" s="3">
        <v>1351.2550000000001</v>
      </c>
      <c r="K51" s="9">
        <v>4121</v>
      </c>
      <c r="L51" s="2">
        <v>1</v>
      </c>
      <c r="M51" s="2">
        <f t="shared" si="1"/>
        <v>1351.2550000000001</v>
      </c>
      <c r="N51" s="2">
        <f t="shared" si="2"/>
        <v>9.3311435483287308E-10</v>
      </c>
      <c r="O51" s="2">
        <f t="shared" si="2"/>
        <v>0.85567519758154409</v>
      </c>
      <c r="P51" s="2">
        <f t="shared" si="2"/>
        <v>2.6776357652535524E-14</v>
      </c>
      <c r="Q51" s="2">
        <f t="shared" si="2"/>
        <v>1.541996618362581E-12</v>
      </c>
      <c r="R51" s="2">
        <f t="shared" si="2"/>
        <v>0</v>
      </c>
      <c r="S51" s="2">
        <f t="shared" si="2"/>
        <v>0</v>
      </c>
      <c r="T51" s="10">
        <f t="array" ref="T51">MMULT(L51:S51,$T$6:$T$13)</f>
        <v>4072.7656853364756</v>
      </c>
      <c r="U51" s="10">
        <f t="shared" si="3"/>
        <v>48.234314663524401</v>
      </c>
      <c r="V51" s="10">
        <f t="shared" si="4"/>
        <v>39.682588744579334</v>
      </c>
      <c r="W51" s="10">
        <f t="shared" si="5"/>
        <v>-8.551725918945067</v>
      </c>
    </row>
    <row r="52" spans="10:23">
      <c r="J52" s="3">
        <v>1353.9893999999999</v>
      </c>
      <c r="K52" s="9">
        <v>4114</v>
      </c>
      <c r="L52" s="2">
        <v>1</v>
      </c>
      <c r="M52" s="2">
        <f t="shared" si="1"/>
        <v>1353.9893999999999</v>
      </c>
      <c r="N52" s="2">
        <f t="shared" si="2"/>
        <v>1.5549927147204357E-10</v>
      </c>
      <c r="O52" s="2">
        <f t="shared" si="2"/>
        <v>0.92901407358036303</v>
      </c>
      <c r="P52" s="2">
        <f t="shared" si="2"/>
        <v>3.0618049748638578E-13</v>
      </c>
      <c r="Q52" s="2">
        <f t="shared" si="2"/>
        <v>8.0308988590007386E-12</v>
      </c>
      <c r="R52" s="2">
        <f t="shared" si="2"/>
        <v>0</v>
      </c>
      <c r="S52" s="2">
        <f t="shared" si="2"/>
        <v>0</v>
      </c>
      <c r="T52" s="10">
        <f t="array" ref="T52">MMULT(L52:S52,$T$6:$T$13)</f>
        <v>4068.870415510592</v>
      </c>
      <c r="U52" s="10">
        <f t="shared" si="3"/>
        <v>45.129584489407989</v>
      </c>
      <c r="V52" s="10">
        <f t="shared" si="4"/>
        <v>35.844899889874114</v>
      </c>
      <c r="W52" s="10">
        <f t="shared" si="5"/>
        <v>-9.2846845995338754</v>
      </c>
    </row>
    <row r="53" spans="10:23">
      <c r="J53" s="3">
        <v>1356.7239999999999</v>
      </c>
      <c r="K53" s="9">
        <v>4123</v>
      </c>
      <c r="L53" s="2">
        <v>1</v>
      </c>
      <c r="M53" s="2">
        <f t="shared" si="1"/>
        <v>1356.7239999999999</v>
      </c>
      <c r="N53" s="2">
        <f t="shared" si="2"/>
        <v>2.4060252172366764E-11</v>
      </c>
      <c r="O53" s="2">
        <f t="shared" si="2"/>
        <v>0.97836414512760539</v>
      </c>
      <c r="P53" s="2">
        <f t="shared" si="2"/>
        <v>3.1719778423412974E-12</v>
      </c>
      <c r="Q53" s="2">
        <f t="shared" si="2"/>
        <v>3.9725287661764596E-11</v>
      </c>
      <c r="R53" s="2">
        <f t="shared" si="2"/>
        <v>0</v>
      </c>
      <c r="S53" s="2">
        <f t="shared" si="2"/>
        <v>0</v>
      </c>
      <c r="T53" s="10">
        <f t="array" ref="T53">MMULT(L53:S53,$T$6:$T$13)</f>
        <v>4065.2146621075608</v>
      </c>
      <c r="U53" s="10">
        <f t="shared" si="3"/>
        <v>57.785337892439202</v>
      </c>
      <c r="V53" s="10">
        <f t="shared" si="4"/>
        <v>48.007442333526797</v>
      </c>
      <c r="W53" s="10">
        <f t="shared" si="5"/>
        <v>-9.7778955589124052</v>
      </c>
    </row>
    <row r="54" spans="10:23">
      <c r="J54" s="3">
        <v>1359.4576</v>
      </c>
      <c r="K54" s="9">
        <v>4088</v>
      </c>
      <c r="L54" s="2">
        <v>1</v>
      </c>
      <c r="M54" s="2">
        <f t="shared" si="1"/>
        <v>1359.4576</v>
      </c>
      <c r="N54" s="2">
        <f t="shared" si="2"/>
        <v>3.459553610569414E-12</v>
      </c>
      <c r="O54" s="2">
        <f t="shared" si="2"/>
        <v>0.99940057270211613</v>
      </c>
      <c r="P54" s="2">
        <f t="shared" si="2"/>
        <v>2.9742854700360834E-11</v>
      </c>
      <c r="Q54" s="2">
        <f t="shared" si="2"/>
        <v>1.8650791679534948E-10</v>
      </c>
      <c r="R54" s="2">
        <f t="shared" si="2"/>
        <v>0</v>
      </c>
      <c r="S54" s="2">
        <f t="shared" si="2"/>
        <v>0</v>
      </c>
      <c r="T54" s="10">
        <f t="array" ref="T54">MMULT(L54:S54,$T$6:$T$13)</f>
        <v>4061.8430355922364</v>
      </c>
      <c r="U54" s="10">
        <f t="shared" si="3"/>
        <v>26.156964407763553</v>
      </c>
      <c r="V54" s="10">
        <f t="shared" si="4"/>
        <v>16.168828285391328</v>
      </c>
      <c r="W54" s="10">
        <f t="shared" si="5"/>
        <v>-9.9881361223722251</v>
      </c>
    </row>
    <row r="55" spans="10:23">
      <c r="J55" s="3">
        <v>1362.1902</v>
      </c>
      <c r="K55" s="9">
        <v>4063</v>
      </c>
      <c r="L55" s="2">
        <v>1</v>
      </c>
      <c r="M55" s="2">
        <f t="shared" si="1"/>
        <v>1362.1902</v>
      </c>
      <c r="N55" s="2">
        <f t="shared" si="2"/>
        <v>4.622993725437938E-13</v>
      </c>
      <c r="O55" s="2">
        <f t="shared" si="2"/>
        <v>0.99027087833657934</v>
      </c>
      <c r="P55" s="2">
        <f t="shared" si="2"/>
        <v>2.5245393351538616E-10</v>
      </c>
      <c r="Q55" s="2">
        <f t="shared" si="2"/>
        <v>8.3115001502465632E-10</v>
      </c>
      <c r="R55" s="2">
        <f t="shared" si="2"/>
        <v>0</v>
      </c>
      <c r="S55" s="2">
        <f t="shared" si="2"/>
        <v>0</v>
      </c>
      <c r="T55" s="10">
        <f t="array" ref="T55">MMULT(L55:S55,$T$6:$T$13)</f>
        <v>4058.774050391653</v>
      </c>
      <c r="U55" s="10">
        <f t="shared" si="3"/>
        <v>4.2259496083470367</v>
      </c>
      <c r="V55" s="10">
        <f t="shared" si="4"/>
        <v>-5.6709422545322923</v>
      </c>
      <c r="W55" s="10">
        <f t="shared" si="5"/>
        <v>-9.896891862879329</v>
      </c>
    </row>
    <row r="56" spans="10:23">
      <c r="J56" s="3">
        <v>1364.9218000000001</v>
      </c>
      <c r="K56" s="9">
        <v>4008</v>
      </c>
      <c r="L56" s="2">
        <v>1</v>
      </c>
      <c r="M56" s="2">
        <f t="shared" si="1"/>
        <v>1364.9218000000001</v>
      </c>
      <c r="N56" s="2">
        <f t="shared" si="2"/>
        <v>5.7417615638445644E-14</v>
      </c>
      <c r="O56" s="2">
        <f t="shared" si="2"/>
        <v>0.9518275733603947</v>
      </c>
      <c r="P56" s="2">
        <f t="shared" si="2"/>
        <v>1.9398837658981149E-9</v>
      </c>
      <c r="Q56" s="2">
        <f t="shared" si="2"/>
        <v>3.5159126614567804E-9</v>
      </c>
      <c r="R56" s="2">
        <f t="shared" si="2"/>
        <v>0</v>
      </c>
      <c r="S56" s="2">
        <f t="shared" si="2"/>
        <v>0</v>
      </c>
      <c r="T56" s="10">
        <f t="array" ref="T56">MMULT(L56:S56,$T$6:$T$13)</f>
        <v>4055.9991894976447</v>
      </c>
      <c r="U56" s="10">
        <f t="shared" si="3"/>
        <v>-47.999189497644693</v>
      </c>
      <c r="V56" s="10">
        <f t="shared" si="4"/>
        <v>-57.511869286243837</v>
      </c>
      <c r="W56" s="10">
        <f t="shared" si="5"/>
        <v>-9.5126797885991436</v>
      </c>
    </row>
    <row r="57" spans="10:23">
      <c r="J57" s="3">
        <v>1367.6522</v>
      </c>
      <c r="K57" s="9">
        <v>4014</v>
      </c>
      <c r="L57" s="2">
        <v>1</v>
      </c>
      <c r="M57" s="2">
        <f t="shared" si="1"/>
        <v>1367.6522</v>
      </c>
      <c r="N57" s="2">
        <f t="shared" si="2"/>
        <v>6.6296517060982242E-15</v>
      </c>
      <c r="O57" s="2">
        <f t="shared" si="2"/>
        <v>0.88750259703282841</v>
      </c>
      <c r="P57" s="2">
        <f t="shared" si="2"/>
        <v>1.3494297609576914E-8</v>
      </c>
      <c r="Q57" s="2">
        <f t="shared" si="2"/>
        <v>1.4117390671694216E-8</v>
      </c>
      <c r="R57" s="2">
        <f t="shared" si="2"/>
        <v>0</v>
      </c>
      <c r="S57" s="2">
        <f t="shared" si="2"/>
        <v>0</v>
      </c>
      <c r="T57" s="10">
        <f t="array" ref="T57">MMULT(L57:S57,$T$6:$T$13)</f>
        <v>4053.4844010490974</v>
      </c>
      <c r="U57" s="10">
        <f t="shared" si="3"/>
        <v>-39.484401049097414</v>
      </c>
      <c r="V57" s="10">
        <f t="shared" si="4"/>
        <v>-48.354184108101208</v>
      </c>
      <c r="W57" s="10">
        <f t="shared" si="5"/>
        <v>-8.8697830590037938</v>
      </c>
    </row>
    <row r="58" spans="10:23">
      <c r="J58" s="3">
        <v>1370.3816999999999</v>
      </c>
      <c r="K58" s="9">
        <v>4013</v>
      </c>
      <c r="L58" s="2">
        <v>1</v>
      </c>
      <c r="M58" s="2">
        <f t="shared" si="1"/>
        <v>1370.3816999999999</v>
      </c>
      <c r="N58" s="2">
        <f t="shared" si="2"/>
        <v>7.1153122821369826E-16</v>
      </c>
      <c r="O58" s="2">
        <f t="shared" si="2"/>
        <v>0.80278629134137369</v>
      </c>
      <c r="P58" s="2">
        <f t="shared" si="2"/>
        <v>8.5005656574529898E-8</v>
      </c>
      <c r="Q58" s="2">
        <f t="shared" si="2"/>
        <v>5.3817139981115126E-8</v>
      </c>
      <c r="R58" s="2">
        <f t="shared" si="2"/>
        <v>0</v>
      </c>
      <c r="S58" s="2">
        <f t="shared" si="2"/>
        <v>0</v>
      </c>
      <c r="T58" s="10">
        <f t="array" ref="T58">MMULT(L58:S58,$T$6:$T$13)</f>
        <v>4051.1745483357618</v>
      </c>
      <c r="U58" s="10">
        <f t="shared" si="3"/>
        <v>-38.174548335761756</v>
      </c>
      <c r="V58" s="10">
        <f t="shared" si="4"/>
        <v>-46.197539772567779</v>
      </c>
      <c r="W58" s="10">
        <f t="shared" si="5"/>
        <v>-8.0229914368060236</v>
      </c>
    </row>
    <row r="59" spans="10:23">
      <c r="J59" s="3">
        <v>1373.1102000000001</v>
      </c>
      <c r="K59" s="9">
        <v>3988</v>
      </c>
      <c r="L59" s="2">
        <v>1</v>
      </c>
      <c r="M59" s="2">
        <f t="shared" si="1"/>
        <v>1373.1102000000001</v>
      </c>
      <c r="N59" s="2">
        <f t="shared" si="2"/>
        <v>7.0994365716922533E-17</v>
      </c>
      <c r="O59" s="2">
        <f t="shared" si="2"/>
        <v>0.70447339179625079</v>
      </c>
      <c r="P59" s="2">
        <f t="shared" si="2"/>
        <v>4.8493522542855387E-7</v>
      </c>
      <c r="Q59" s="2">
        <f t="shared" si="2"/>
        <v>1.9477744434518564E-7</v>
      </c>
      <c r="R59" s="2">
        <f t="shared" si="2"/>
        <v>0</v>
      </c>
      <c r="S59" s="2">
        <f t="shared" si="2"/>
        <v>0</v>
      </c>
      <c r="T59" s="10">
        <f t="array" ref="T59">MMULT(L59:S59,$T$6:$T$13)</f>
        <v>4049.0022327643269</v>
      </c>
      <c r="U59" s="10">
        <f t="shared" si="3"/>
        <v>-61.002232764326891</v>
      </c>
      <c r="V59" s="10">
        <f t="shared" si="4"/>
        <v>-68.042051928822275</v>
      </c>
      <c r="W59" s="10">
        <f t="shared" si="5"/>
        <v>-7.039819164495384</v>
      </c>
    </row>
    <row r="60" spans="10:23">
      <c r="J60" s="3">
        <v>1375.8375000000001</v>
      </c>
      <c r="K60" s="9">
        <v>4024</v>
      </c>
      <c r="L60" s="2">
        <v>1</v>
      </c>
      <c r="M60" s="2">
        <f t="shared" si="1"/>
        <v>1375.8375000000001</v>
      </c>
      <c r="N60" s="2">
        <f t="shared" si="2"/>
        <v>6.5870743776279763E-18</v>
      </c>
      <c r="O60" s="2">
        <f t="shared" si="2"/>
        <v>0.59976852428358851</v>
      </c>
      <c r="P60" s="2">
        <f t="shared" si="2"/>
        <v>2.505268547060902E-6</v>
      </c>
      <c r="Q60" s="2">
        <f t="shared" si="2"/>
        <v>6.692596486129422E-7</v>
      </c>
      <c r="R60" s="2">
        <f t="shared" si="2"/>
        <v>0</v>
      </c>
      <c r="S60" s="2">
        <f t="shared" si="2"/>
        <v>0</v>
      </c>
      <c r="T60" s="10">
        <f t="array" ref="T60">MMULT(L60:S60,$T$6:$T$13)</f>
        <v>4046.8974540734607</v>
      </c>
      <c r="U60" s="10">
        <f t="shared" si="3"/>
        <v>-22.897454073460722</v>
      </c>
      <c r="V60" s="10">
        <f t="shared" si="4"/>
        <v>-28.887951875222598</v>
      </c>
      <c r="W60" s="10">
        <f t="shared" si="5"/>
        <v>-5.990497801761876</v>
      </c>
    </row>
    <row r="61" spans="10:23">
      <c r="J61" s="3">
        <v>1378.5626</v>
      </c>
      <c r="K61" s="9">
        <v>4022</v>
      </c>
      <c r="L61" s="2">
        <v>1</v>
      </c>
      <c r="M61" s="2">
        <f t="shared" si="1"/>
        <v>1378.5626</v>
      </c>
      <c r="N61" s="2">
        <f t="shared" si="2"/>
        <v>5.6890326955574798E-19</v>
      </c>
      <c r="O61" s="2">
        <f t="shared" si="2"/>
        <v>0.49545865436252562</v>
      </c>
      <c r="P61" s="2">
        <f t="shared" si="2"/>
        <v>1.1715959897738458E-5</v>
      </c>
      <c r="Q61" s="2">
        <f t="shared" si="2"/>
        <v>2.1823967832539353E-6</v>
      </c>
      <c r="R61" s="2">
        <f t="shared" si="2"/>
        <v>0</v>
      </c>
      <c r="S61" s="2">
        <f t="shared" si="2"/>
        <v>0</v>
      </c>
      <c r="T61" s="10">
        <f t="array" ref="T61">MMULT(L61:S61,$T$6:$T$13)</f>
        <v>4044.8008711363368</v>
      </c>
      <c r="U61" s="10">
        <f t="shared" si="3"/>
        <v>-22.800871136336809</v>
      </c>
      <c r="V61" s="10">
        <f t="shared" si="4"/>
        <v>-27.736396103556899</v>
      </c>
      <c r="W61" s="10">
        <f t="shared" si="5"/>
        <v>-4.9355249672200898</v>
      </c>
    </row>
    <row r="62" spans="10:23">
      <c r="J62" s="3">
        <v>1381.288</v>
      </c>
      <c r="K62" s="9">
        <v>4002</v>
      </c>
      <c r="L62" s="2">
        <v>1</v>
      </c>
      <c r="M62" s="2">
        <f t="shared" si="1"/>
        <v>1381.288</v>
      </c>
      <c r="N62" s="2">
        <f t="shared" si="2"/>
        <v>4.5637210828913922E-20</v>
      </c>
      <c r="O62" s="2">
        <f t="shared" si="2"/>
        <v>0.39707584665828777</v>
      </c>
      <c r="P62" s="2">
        <f t="shared" si="2"/>
        <v>4.9672236311071095E-5</v>
      </c>
      <c r="Q62" s="2">
        <f t="shared" si="2"/>
        <v>6.7616100073694353E-6</v>
      </c>
      <c r="R62" s="2">
        <f t="shared" si="2"/>
        <v>0</v>
      </c>
      <c r="S62" s="2">
        <f t="shared" si="2"/>
        <v>0</v>
      </c>
      <c r="T62" s="10">
        <f t="array" ref="T62">MMULT(L62:S62,$T$6:$T$13)</f>
        <v>4042.6819480301324</v>
      </c>
      <c r="U62" s="10">
        <f t="shared" si="3"/>
        <v>-40.681948030132389</v>
      </c>
      <c r="V62" s="10">
        <f t="shared" si="4"/>
        <v>-44.584493384354573</v>
      </c>
      <c r="W62" s="10">
        <f t="shared" si="5"/>
        <v>-3.902545354222184</v>
      </c>
    </row>
    <row r="63" spans="10:23">
      <c r="J63" s="3">
        <v>1384.0123000000001</v>
      </c>
      <c r="K63" s="9">
        <v>4034</v>
      </c>
      <c r="L63" s="2">
        <v>1</v>
      </c>
      <c r="M63" s="2">
        <f t="shared" si="1"/>
        <v>1384.0123000000001</v>
      </c>
      <c r="N63" s="2">
        <f t="shared" si="2"/>
        <v>3.4049558222499325E-21</v>
      </c>
      <c r="O63" s="2">
        <f t="shared" si="2"/>
        <v>0.30877135032206171</v>
      </c>
      <c r="P63" s="2">
        <f t="shared" si="2"/>
        <v>1.9079119296583046E-4</v>
      </c>
      <c r="Q63" s="2">
        <f t="shared" si="2"/>
        <v>1.98930505273505E-5</v>
      </c>
      <c r="R63" s="2">
        <f t="shared" si="2"/>
        <v>0</v>
      </c>
      <c r="S63" s="2">
        <f t="shared" si="2"/>
        <v>0</v>
      </c>
      <c r="T63" s="10">
        <f t="array" ref="T63">MMULT(L63:S63,$T$6:$T$13)</f>
        <v>4040.5946737107179</v>
      </c>
      <c r="U63" s="10">
        <f t="shared" si="3"/>
        <v>-6.5946737107178706</v>
      </c>
      <c r="V63" s="10">
        <f t="shared" si="4"/>
        <v>-9.4338628061188956</v>
      </c>
      <c r="W63" s="10">
        <f t="shared" si="5"/>
        <v>-2.839189095401025</v>
      </c>
    </row>
    <row r="64" spans="10:23">
      <c r="J64" s="3">
        <v>1386.7356</v>
      </c>
      <c r="K64" s="9">
        <v>4028</v>
      </c>
      <c r="L64" s="2">
        <v>1</v>
      </c>
      <c r="M64" s="2">
        <f t="shared" si="1"/>
        <v>1386.7356</v>
      </c>
      <c r="N64" s="2">
        <f t="shared" si="2"/>
        <v>2.3627138590827802E-22</v>
      </c>
      <c r="O64" s="2">
        <f t="shared" si="2"/>
        <v>0.23297492489955415</v>
      </c>
      <c r="P64" s="2">
        <f t="shared" si="2"/>
        <v>6.64021975763587E-4</v>
      </c>
      <c r="Q64" s="2">
        <f t="shared" si="2"/>
        <v>5.5581525162357085E-5</v>
      </c>
      <c r="R64" s="2">
        <f t="shared" si="2"/>
        <v>0</v>
      </c>
      <c r="S64" s="2">
        <f t="shared" si="2"/>
        <v>0</v>
      </c>
      <c r="T64" s="10">
        <f t="array" ref="T64">MMULT(L64:S64,$T$6:$T$13)</f>
        <v>4038.8004127771533</v>
      </c>
      <c r="U64" s="10">
        <f t="shared" si="3"/>
        <v>-10.800412777153269</v>
      </c>
      <c r="V64" s="10">
        <f t="shared" si="4"/>
        <v>-12.284388719671597</v>
      </c>
      <c r="W64" s="10">
        <f t="shared" si="5"/>
        <v>-1.4839759425183274</v>
      </c>
    </row>
    <row r="65" spans="10:23">
      <c r="J65" s="3">
        <v>1389.4579000000001</v>
      </c>
      <c r="K65" s="9">
        <v>4068</v>
      </c>
      <c r="L65" s="2">
        <v>1</v>
      </c>
      <c r="M65" s="2">
        <f t="shared" si="1"/>
        <v>1389.4579000000001</v>
      </c>
      <c r="N65" s="2">
        <f t="shared" si="2"/>
        <v>1.5249414798418662E-23</v>
      </c>
      <c r="O65" s="2">
        <f t="shared" si="2"/>
        <v>0.17057072038166529</v>
      </c>
      <c r="P65" s="2">
        <f t="shared" si="2"/>
        <v>2.0942717104762542E-3</v>
      </c>
      <c r="Q65" s="2">
        <f t="shared" si="2"/>
        <v>1.4748975236124071E-4</v>
      </c>
      <c r="R65" s="2">
        <f t="shared" si="2"/>
        <v>0</v>
      </c>
      <c r="S65" s="2">
        <f t="shared" si="2"/>
        <v>0</v>
      </c>
      <c r="T65" s="10">
        <f t="array" ref="T65">MMULT(L65:S65,$T$6:$T$13)</f>
        <v>4038.065550473686</v>
      </c>
      <c r="U65" s="10">
        <f t="shared" si="3"/>
        <v>29.934449526313983</v>
      </c>
      <c r="V65" s="10">
        <f t="shared" si="4"/>
        <v>30.863928874987778</v>
      </c>
      <c r="W65" s="10">
        <f t="shared" si="5"/>
        <v>0.92947934867379445</v>
      </c>
    </row>
    <row r="66" spans="10:23">
      <c r="J66" s="3">
        <v>1392.1791000000001</v>
      </c>
      <c r="K66" s="9">
        <v>4100</v>
      </c>
      <c r="L66" s="2">
        <v>1</v>
      </c>
      <c r="M66" s="2">
        <f t="shared" si="1"/>
        <v>1392.1791000000001</v>
      </c>
      <c r="N66" s="2">
        <f t="shared" si="2"/>
        <v>9.1562624478248955E-25</v>
      </c>
      <c r="O66" s="2">
        <f t="shared" si="2"/>
        <v>0.12118337987505848</v>
      </c>
      <c r="P66" s="2">
        <f t="shared" si="2"/>
        <v>5.986058738817167E-3</v>
      </c>
      <c r="Q66" s="2">
        <f t="shared" si="2"/>
        <v>3.7171124454428125E-4</v>
      </c>
      <c r="R66" s="2">
        <f t="shared" si="2"/>
        <v>0</v>
      </c>
      <c r="S66" s="2">
        <f t="shared" si="2"/>
        <v>0</v>
      </c>
      <c r="T66" s="10">
        <f t="array" ref="T66">MMULT(L66:S66,$T$6:$T$13)</f>
        <v>4040.2552027693432</v>
      </c>
      <c r="U66" s="10">
        <f t="shared" si="3"/>
        <v>59.744797230656786</v>
      </c>
      <c r="V66" s="10">
        <f t="shared" si="4"/>
        <v>66.010974328680277</v>
      </c>
      <c r="W66" s="10">
        <f t="shared" si="5"/>
        <v>6.2661770980234905</v>
      </c>
    </row>
    <row r="67" spans="10:23">
      <c r="J67" s="3">
        <v>1394.8993</v>
      </c>
      <c r="K67" s="9">
        <v>4113</v>
      </c>
      <c r="L67" s="2">
        <v>1</v>
      </c>
      <c r="M67" s="2">
        <f t="shared" si="1"/>
        <v>1394.8993</v>
      </c>
      <c r="N67" s="2">
        <f t="shared" si="2"/>
        <v>5.1144421914478306E-26</v>
      </c>
      <c r="O67" s="2">
        <f t="shared" si="2"/>
        <v>8.3547725570261133E-2</v>
      </c>
      <c r="P67" s="2">
        <f t="shared" si="2"/>
        <v>1.5508589204442425E-2</v>
      </c>
      <c r="Q67" s="2">
        <f t="shared" si="2"/>
        <v>8.8982065398638711E-4</v>
      </c>
      <c r="R67" s="2">
        <f t="shared" si="2"/>
        <v>0</v>
      </c>
      <c r="S67" s="2">
        <f t="shared" si="2"/>
        <v>0</v>
      </c>
      <c r="T67" s="10">
        <f t="array" ref="T67">MMULT(L67:S67,$T$6:$T$13)</f>
        <v>4049.3038847916564</v>
      </c>
      <c r="U67" s="10">
        <f t="shared" si="3"/>
        <v>63.696115208343599</v>
      </c>
      <c r="V67" s="10">
        <f t="shared" si="4"/>
        <v>82.156863290584624</v>
      </c>
      <c r="W67" s="10">
        <f t="shared" si="5"/>
        <v>18.460748082241025</v>
      </c>
    </row>
    <row r="68" spans="10:23">
      <c r="J68" s="3">
        <v>1397.6184000000001</v>
      </c>
      <c r="K68" s="9">
        <v>4138</v>
      </c>
      <c r="L68" s="2">
        <v>1</v>
      </c>
      <c r="M68" s="2">
        <f t="shared" si="1"/>
        <v>1397.6184000000001</v>
      </c>
      <c r="N68" s="2">
        <f t="shared" si="2"/>
        <v>2.6581300139236941E-27</v>
      </c>
      <c r="O68" s="2">
        <f t="shared" si="2"/>
        <v>5.5898518935233989E-2</v>
      </c>
      <c r="P68" s="2">
        <f t="shared" si="2"/>
        <v>3.6421765903948487E-2</v>
      </c>
      <c r="Q68" s="2">
        <f t="shared" si="2"/>
        <v>2.0233171440878048E-3</v>
      </c>
      <c r="R68" s="2">
        <f t="shared" si="2"/>
        <v>0</v>
      </c>
      <c r="S68" s="2">
        <f t="shared" si="2"/>
        <v>0</v>
      </c>
      <c r="T68" s="10">
        <f t="array" ref="T68">MMULT(L68:S68,$T$6:$T$13)</f>
        <v>4072.3864404533765</v>
      </c>
      <c r="U68" s="10">
        <f t="shared" si="3"/>
        <v>65.613559546623492</v>
      </c>
      <c r="V68" s="10">
        <f t="shared" si="4"/>
        <v>110.3014801115221</v>
      </c>
      <c r="W68" s="10">
        <f t="shared" si="5"/>
        <v>44.687920564898604</v>
      </c>
    </row>
    <row r="69" spans="10:23">
      <c r="J69" s="3">
        <v>1400.3364999999999</v>
      </c>
      <c r="K69" s="9">
        <v>4224</v>
      </c>
      <c r="L69" s="2">
        <v>1</v>
      </c>
      <c r="M69" s="2">
        <f t="shared" si="1"/>
        <v>1400.3364999999999</v>
      </c>
      <c r="N69" s="2">
        <f t="shared" si="2"/>
        <v>1.2854100189841417E-28</v>
      </c>
      <c r="O69" s="2">
        <f t="shared" si="2"/>
        <v>3.6295168250232261E-2</v>
      </c>
      <c r="P69" s="2">
        <f t="shared" si="2"/>
        <v>7.7547879449587784E-2</v>
      </c>
      <c r="Q69" s="2">
        <f t="shared" si="2"/>
        <v>4.3704781153117798E-3</v>
      </c>
      <c r="R69" s="2">
        <f t="shared" si="2"/>
        <v>0</v>
      </c>
      <c r="S69" s="2">
        <f t="shared" si="2"/>
        <v>0</v>
      </c>
      <c r="T69" s="10">
        <f t="array" ref="T69">MMULT(L69:S69,$T$6:$T$13)</f>
        <v>4120.594845739437</v>
      </c>
      <c r="U69" s="10">
        <f t="shared" si="3"/>
        <v>103.40515426056299</v>
      </c>
      <c r="V69" s="10">
        <f t="shared" si="4"/>
        <v>199.44494044067142</v>
      </c>
      <c r="W69" s="10">
        <f t="shared" si="5"/>
        <v>96.039786180108422</v>
      </c>
    </row>
    <row r="70" spans="10:23">
      <c r="J70" s="3">
        <v>1403.0524</v>
      </c>
      <c r="K70" s="9">
        <v>4290</v>
      </c>
      <c r="L70" s="2">
        <v>1</v>
      </c>
      <c r="M70" s="2">
        <f t="shared" si="1"/>
        <v>1403.0524</v>
      </c>
      <c r="N70" s="2">
        <f t="shared" si="2"/>
        <v>5.7920400783777397E-30</v>
      </c>
      <c r="O70" s="2">
        <f t="shared" si="2"/>
        <v>2.2876314806636058E-2</v>
      </c>
      <c r="P70" s="2">
        <f t="shared" si="2"/>
        <v>0.14966805137787484</v>
      </c>
      <c r="Q70" s="2">
        <f t="shared" si="2"/>
        <v>8.9657972962356603E-3</v>
      </c>
      <c r="R70" s="2">
        <f t="shared" si="2"/>
        <v>0</v>
      </c>
      <c r="S70" s="2">
        <f t="shared" si="2"/>
        <v>0</v>
      </c>
      <c r="T70" s="10">
        <f t="array" ref="T70">MMULT(L70:S70,$T$6:$T$13)</f>
        <v>4207.7966507219771</v>
      </c>
      <c r="U70" s="10">
        <f t="shared" si="3"/>
        <v>82.20334927802287</v>
      </c>
      <c r="V70" s="10">
        <f t="shared" si="4"/>
        <v>268.58585648788721</v>
      </c>
      <c r="W70" s="10">
        <f t="shared" si="5"/>
        <v>186.38250720986434</v>
      </c>
    </row>
    <row r="71" spans="10:23">
      <c r="J71" s="3">
        <v>1405.7686000000001</v>
      </c>
      <c r="K71" s="9">
        <v>4346</v>
      </c>
      <c r="L71" s="2">
        <v>1</v>
      </c>
      <c r="M71" s="2">
        <f t="shared" si="1"/>
        <v>1405.7686000000001</v>
      </c>
      <c r="N71" s="2">
        <f t="shared" si="2"/>
        <v>2.4251575806002734E-31</v>
      </c>
      <c r="O71" s="2">
        <f t="shared" si="2"/>
        <v>1.3990757594731588E-2</v>
      </c>
      <c r="P71" s="2">
        <f t="shared" si="2"/>
        <v>0.26202689068400609</v>
      </c>
      <c r="Q71" s="2">
        <f t="shared" si="2"/>
        <v>1.7480519576261969E-2</v>
      </c>
      <c r="R71" s="2">
        <f t="shared" si="2"/>
        <v>0</v>
      </c>
      <c r="S71" s="2">
        <f t="shared" si="2"/>
        <v>0</v>
      </c>
      <c r="T71" s="10">
        <f t="array" ref="T71">MMULT(L71:S71,$T$6:$T$13)</f>
        <v>4346.6972507088094</v>
      </c>
      <c r="U71" s="10">
        <f t="shared" si="3"/>
        <v>-0.69725070880940621</v>
      </c>
      <c r="V71" s="10">
        <f t="shared" si="4"/>
        <v>327.72711948263941</v>
      </c>
      <c r="W71" s="10">
        <f t="shared" si="5"/>
        <v>328.42437019144882</v>
      </c>
    </row>
    <row r="72" spans="10:23">
      <c r="J72" s="3">
        <v>1408.4835</v>
      </c>
      <c r="K72" s="9">
        <v>4433</v>
      </c>
      <c r="L72" s="2">
        <v>1</v>
      </c>
      <c r="M72" s="2">
        <f t="shared" si="1"/>
        <v>1408.4835</v>
      </c>
      <c r="N72" s="2">
        <f t="shared" si="2"/>
        <v>9.4535775943241845E-33</v>
      </c>
      <c r="O72" s="2">
        <f t="shared" si="2"/>
        <v>8.3051468997298664E-3</v>
      </c>
      <c r="P72" s="2">
        <f t="shared" si="2"/>
        <v>0.41600670661737804</v>
      </c>
      <c r="Q72" s="2">
        <f t="shared" si="2"/>
        <v>3.2379238139877524E-2</v>
      </c>
      <c r="R72" s="2">
        <f t="shared" si="2"/>
        <v>0</v>
      </c>
      <c r="S72" s="2">
        <f t="shared" si="2"/>
        <v>0</v>
      </c>
      <c r="T72" s="10">
        <f t="array" ref="T72">MMULT(L72:S72,$T$6:$T$13)</f>
        <v>4541.5190980113302</v>
      </c>
      <c r="U72" s="10">
        <f t="shared" si="3"/>
        <v>-108.51909801133024</v>
      </c>
      <c r="V72" s="10">
        <f t="shared" si="4"/>
        <v>417.86687903806705</v>
      </c>
      <c r="W72" s="10">
        <f t="shared" si="5"/>
        <v>526.3859770493973</v>
      </c>
    </row>
    <row r="73" spans="10:23">
      <c r="J73" s="3">
        <v>1411.1976</v>
      </c>
      <c r="K73" s="9">
        <v>4613</v>
      </c>
      <c r="L73" s="2">
        <v>1</v>
      </c>
      <c r="M73" s="2">
        <f t="shared" si="1"/>
        <v>1411.1976</v>
      </c>
      <c r="N73" s="2">
        <f t="shared" si="2"/>
        <v>3.4290791955480065E-34</v>
      </c>
      <c r="O73" s="2">
        <f t="shared" si="2"/>
        <v>4.7849538240541077E-3</v>
      </c>
      <c r="P73" s="2">
        <f t="shared" si="2"/>
        <v>0.59907142808457503</v>
      </c>
      <c r="Q73" s="2">
        <f t="shared" si="2"/>
        <v>5.6990273405702813E-2</v>
      </c>
      <c r="R73" s="2">
        <f t="shared" si="2"/>
        <v>0</v>
      </c>
      <c r="S73" s="2">
        <f t="shared" si="2"/>
        <v>0</v>
      </c>
      <c r="T73" s="10">
        <f t="array" ref="T73">MMULT(L73:S73,$T$6:$T$13)</f>
        <v>4780.8955103477965</v>
      </c>
      <c r="U73" s="10">
        <f t="shared" si="3"/>
        <v>-167.89551034779652</v>
      </c>
      <c r="V73" s="10">
        <f t="shared" si="4"/>
        <v>601.005713400064</v>
      </c>
      <c r="W73" s="10">
        <f t="shared" si="5"/>
        <v>768.90122374786051</v>
      </c>
    </row>
    <row r="74" spans="10:23">
      <c r="J74" s="3">
        <v>1413.9105999999999</v>
      </c>
      <c r="K74" s="9">
        <v>4868</v>
      </c>
      <c r="L74" s="2">
        <v>1</v>
      </c>
      <c r="M74" s="2">
        <f t="shared" si="1"/>
        <v>1413.9105999999999</v>
      </c>
      <c r="N74" s="2">
        <f t="shared" ref="N74:S105" si="6">EXP(-1*($J74-N$15)^2/N$16^2)</f>
        <v>1.1579142951337853E-35</v>
      </c>
      <c r="O74" s="2">
        <f t="shared" si="6"/>
        <v>2.6759173290315835E-3</v>
      </c>
      <c r="P74" s="2">
        <f t="shared" si="6"/>
        <v>0.7825419163245958</v>
      </c>
      <c r="Q74" s="2">
        <f t="shared" si="6"/>
        <v>9.5313132389148444E-2</v>
      </c>
      <c r="R74" s="2">
        <f t="shared" si="6"/>
        <v>0</v>
      </c>
      <c r="S74" s="2">
        <f t="shared" si="6"/>
        <v>0</v>
      </c>
      <c r="T74" s="10">
        <f t="array" ref="T74">MMULT(L74:S74,$T$6:$T$13)</f>
        <v>5035.0385859064645</v>
      </c>
      <c r="U74" s="10">
        <f t="shared" si="3"/>
        <v>-167.0385859064645</v>
      </c>
      <c r="V74" s="10">
        <f t="shared" si="4"/>
        <v>859.14327562109429</v>
      </c>
      <c r="W74" s="10">
        <f t="shared" si="5"/>
        <v>1026.1818615275588</v>
      </c>
    </row>
    <row r="75" spans="10:23">
      <c r="J75" s="3">
        <v>1416.6225999999999</v>
      </c>
      <c r="K75" s="9">
        <v>5202</v>
      </c>
      <c r="L75" s="2">
        <v>1</v>
      </c>
      <c r="M75" s="2">
        <f t="shared" si="1"/>
        <v>1416.6225999999999</v>
      </c>
      <c r="N75" s="2">
        <f t="shared" si="6"/>
        <v>3.6397823510314945E-37</v>
      </c>
      <c r="O75" s="2">
        <f t="shared" si="6"/>
        <v>1.4525729978410956E-3</v>
      </c>
      <c r="P75" s="2">
        <f t="shared" si="6"/>
        <v>0.92734365196212509</v>
      </c>
      <c r="Q75" s="2">
        <f t="shared" si="6"/>
        <v>0.15148041958983588</v>
      </c>
      <c r="R75" s="2">
        <f t="shared" si="6"/>
        <v>0</v>
      </c>
      <c r="S75" s="2">
        <f t="shared" si="6"/>
        <v>0</v>
      </c>
      <c r="T75" s="10">
        <f t="array" ref="T75">MMULT(L75:S75,$T$6:$T$13)</f>
        <v>5261.9845553123923</v>
      </c>
      <c r="U75" s="10">
        <f t="shared" si="3"/>
        <v>-59.984555312392331</v>
      </c>
      <c r="V75" s="10">
        <f t="shared" si="4"/>
        <v>1196.2796813503364</v>
      </c>
      <c r="W75" s="10">
        <f t="shared" si="5"/>
        <v>1256.2642366627288</v>
      </c>
    </row>
    <row r="76" spans="10:23">
      <c r="J76" s="3">
        <v>1419.3335999999999</v>
      </c>
      <c r="K76" s="9">
        <v>5481</v>
      </c>
      <c r="L76" s="2">
        <v>1</v>
      </c>
      <c r="M76" s="2">
        <f t="shared" si="1"/>
        <v>1419.3335999999999</v>
      </c>
      <c r="N76" s="2">
        <f t="shared" si="6"/>
        <v>1.065146903445369E-38</v>
      </c>
      <c r="O76" s="2">
        <f t="shared" si="6"/>
        <v>7.6539915454837664E-4</v>
      </c>
      <c r="P76" s="2">
        <f t="shared" si="6"/>
        <v>0.99706763719764147</v>
      </c>
      <c r="Q76" s="2">
        <f t="shared" si="6"/>
        <v>0.22878967209040144</v>
      </c>
      <c r="R76" s="2">
        <f t="shared" si="6"/>
        <v>0</v>
      </c>
      <c r="S76" s="2">
        <f t="shared" si="6"/>
        <v>0</v>
      </c>
      <c r="T76" s="10">
        <f t="array" ref="T76">MMULT(L76:S76,$T$6:$T$13)</f>
        <v>5422.0541320056682</v>
      </c>
      <c r="U76" s="10">
        <f t="shared" si="3"/>
        <v>58.94586799433182</v>
      </c>
      <c r="V76" s="10">
        <f t="shared" si="4"/>
        <v>1478.4149305877906</v>
      </c>
      <c r="W76" s="10">
        <f t="shared" si="5"/>
        <v>1419.4690625934588</v>
      </c>
    </row>
    <row r="77" spans="10:23">
      <c r="J77" s="3">
        <v>1422.0436</v>
      </c>
      <c r="K77" s="9">
        <v>5585</v>
      </c>
      <c r="L77" s="2">
        <v>1</v>
      </c>
      <c r="M77" s="2">
        <f t="shared" si="1"/>
        <v>1422.0436</v>
      </c>
      <c r="N77" s="2">
        <f t="shared" si="6"/>
        <v>2.9021087442510258E-40</v>
      </c>
      <c r="O77" s="2">
        <f t="shared" si="6"/>
        <v>3.9150482976272168E-4</v>
      </c>
      <c r="P77" s="2">
        <f t="shared" si="6"/>
        <v>0.97276082904412453</v>
      </c>
      <c r="Q77" s="2">
        <f t="shared" si="6"/>
        <v>0.32841038924853211</v>
      </c>
      <c r="R77" s="2">
        <f t="shared" si="6"/>
        <v>3.7361333815959028E-301</v>
      </c>
      <c r="S77" s="2">
        <f t="shared" si="6"/>
        <v>0</v>
      </c>
      <c r="T77" s="10">
        <f t="array" ref="T77">MMULT(L77:S77,$T$6:$T$13)</f>
        <v>5494.021815141622</v>
      </c>
      <c r="U77" s="10">
        <f t="shared" si="3"/>
        <v>90.978184858377972</v>
      </c>
      <c r="V77" s="10">
        <f t="shared" si="4"/>
        <v>1585.5490233334567</v>
      </c>
      <c r="W77" s="10">
        <f t="shared" si="5"/>
        <v>1494.5708384750787</v>
      </c>
    </row>
    <row r="78" spans="10:23">
      <c r="J78" s="3">
        <v>1424.7524000000001</v>
      </c>
      <c r="K78" s="9">
        <v>5568</v>
      </c>
      <c r="L78" s="2">
        <v>1</v>
      </c>
      <c r="M78" s="2">
        <f t="shared" si="1"/>
        <v>1424.7524000000001</v>
      </c>
      <c r="N78" s="2">
        <f t="shared" si="6"/>
        <v>7.364476398843502E-42</v>
      </c>
      <c r="O78" s="2">
        <f t="shared" si="6"/>
        <v>1.9441184541725152E-4</v>
      </c>
      <c r="P78" s="2">
        <f t="shared" si="6"/>
        <v>0.8612658395054934</v>
      </c>
      <c r="Q78" s="2">
        <f t="shared" si="6"/>
        <v>0.44803625035674605</v>
      </c>
      <c r="R78" s="2">
        <f t="shared" si="6"/>
        <v>9.8525970475769636E-294</v>
      </c>
      <c r="S78" s="2">
        <f t="shared" si="6"/>
        <v>0</v>
      </c>
      <c r="T78" s="10">
        <f t="array" ref="T78">MMULT(L78:S78,$T$6:$T$13)</f>
        <v>5483.588273604405</v>
      </c>
      <c r="U78" s="10">
        <f t="shared" si="3"/>
        <v>84.411726395594997</v>
      </c>
      <c r="V78" s="10">
        <f t="shared" si="4"/>
        <v>1571.6817282889774</v>
      </c>
      <c r="W78" s="10">
        <f t="shared" si="5"/>
        <v>1487.2700018933824</v>
      </c>
    </row>
    <row r="79" spans="10:23">
      <c r="J79" s="3">
        <v>1427.4591</v>
      </c>
      <c r="K79" s="9">
        <v>5481</v>
      </c>
      <c r="L79" s="2">
        <v>1</v>
      </c>
      <c r="M79" s="2">
        <f t="shared" si="1"/>
        <v>1427.4591</v>
      </c>
      <c r="N79" s="2">
        <f t="shared" si="6"/>
        <v>1.7429377907247465E-43</v>
      </c>
      <c r="O79" s="2">
        <f t="shared" si="6"/>
        <v>9.3749620290486997E-5</v>
      </c>
      <c r="P79" s="2">
        <f t="shared" si="6"/>
        <v>0.69216978475329083</v>
      </c>
      <c r="Q79" s="2">
        <f t="shared" si="6"/>
        <v>0.58092572874281978</v>
      </c>
      <c r="R79" s="2">
        <f t="shared" si="6"/>
        <v>2.0712186173233862E-286</v>
      </c>
      <c r="S79" s="2">
        <f t="shared" si="6"/>
        <v>1.1633249829559895E-303</v>
      </c>
      <c r="T79" s="10">
        <f t="array" ref="T79">MMULT(L79:S79,$T$6:$T$13)</f>
        <v>5418.7670902756727</v>
      </c>
      <c r="U79" s="10">
        <f t="shared" si="3"/>
        <v>62.232909724327328</v>
      </c>
      <c r="V79" s="10">
        <f t="shared" si="4"/>
        <v>1487.8120046117429</v>
      </c>
      <c r="W79" s="10">
        <f t="shared" si="5"/>
        <v>1425.5790948874155</v>
      </c>
    </row>
    <row r="80" spans="10:23">
      <c r="J80" s="3">
        <v>1430.1659</v>
      </c>
      <c r="K80" s="9">
        <v>5374</v>
      </c>
      <c r="L80" s="2">
        <v>1</v>
      </c>
      <c r="M80" s="2">
        <f t="shared" si="1"/>
        <v>1430.1659</v>
      </c>
      <c r="N80" s="2">
        <f t="shared" si="6"/>
        <v>3.8357223105442062E-45</v>
      </c>
      <c r="O80" s="2">
        <f t="shared" si="6"/>
        <v>4.3876747880639401E-5</v>
      </c>
      <c r="P80" s="2">
        <f t="shared" si="6"/>
        <v>0.50489586946259601</v>
      </c>
      <c r="Q80" s="2">
        <f t="shared" si="6"/>
        <v>0.71606972663617119</v>
      </c>
      <c r="R80" s="2">
        <f t="shared" si="6"/>
        <v>3.519675454352594E-279</v>
      </c>
      <c r="S80" s="2">
        <f t="shared" si="6"/>
        <v>3.4400909833996051E-298</v>
      </c>
      <c r="T80" s="10">
        <f t="array" ref="T80">MMULT(L80:S80,$T$6:$T$13)</f>
        <v>5334.7671305818458</v>
      </c>
      <c r="U80" s="10">
        <f t="shared" si="3"/>
        <v>39.232869418154223</v>
      </c>
      <c r="V80" s="10">
        <f t="shared" si="4"/>
        <v>1383.942396583687</v>
      </c>
      <c r="W80" s="10">
        <f t="shared" si="5"/>
        <v>1344.7095271655328</v>
      </c>
    </row>
    <row r="81" spans="10:23">
      <c r="J81" s="3">
        <v>1432.8717999999999</v>
      </c>
      <c r="K81" s="9">
        <v>5314</v>
      </c>
      <c r="L81" s="2">
        <v>1</v>
      </c>
      <c r="M81" s="2">
        <f t="shared" si="1"/>
        <v>1432.8717999999999</v>
      </c>
      <c r="N81" s="2">
        <f t="shared" si="6"/>
        <v>7.8607499865026737E-47</v>
      </c>
      <c r="O81" s="2">
        <f t="shared" si="6"/>
        <v>1.9936321499180339E-5</v>
      </c>
      <c r="P81" s="2">
        <f t="shared" si="6"/>
        <v>0.33432898951541423</v>
      </c>
      <c r="Q81" s="2">
        <f t="shared" si="6"/>
        <v>0.83906082305234608</v>
      </c>
      <c r="R81" s="2">
        <f t="shared" si="6"/>
        <v>4.8056338932118872E-272</v>
      </c>
      <c r="S81" s="2">
        <f t="shared" si="6"/>
        <v>9.0321807916964202E-293</v>
      </c>
      <c r="T81" s="10">
        <f t="array" ref="T81">MMULT(L81:S81,$T$6:$T$13)</f>
        <v>5257.8819152104725</v>
      </c>
      <c r="U81" s="10">
        <f t="shared" si="3"/>
        <v>56.118084789527529</v>
      </c>
      <c r="V81" s="10">
        <f t="shared" si="4"/>
        <v>1327.0717477130218</v>
      </c>
      <c r="W81" s="10">
        <f t="shared" si="5"/>
        <v>1270.9536629234942</v>
      </c>
    </row>
    <row r="82" spans="10:23">
      <c r="J82" s="3">
        <v>1435.5767000000001</v>
      </c>
      <c r="K82" s="9">
        <v>5227</v>
      </c>
      <c r="L82" s="2">
        <v>1</v>
      </c>
      <c r="M82" s="2">
        <f t="shared" si="1"/>
        <v>1435.5767000000001</v>
      </c>
      <c r="N82" s="2">
        <f t="shared" si="6"/>
        <v>1.5004721153244325E-48</v>
      </c>
      <c r="O82" s="2">
        <f t="shared" si="6"/>
        <v>8.7948335530150426E-6</v>
      </c>
      <c r="P82" s="2">
        <f t="shared" si="6"/>
        <v>0.20099266182985587</v>
      </c>
      <c r="Q82" s="2">
        <f t="shared" si="6"/>
        <v>0.93466416143729325</v>
      </c>
      <c r="R82" s="2">
        <f t="shared" si="6"/>
        <v>5.2699194374341751E-265</v>
      </c>
      <c r="S82" s="2">
        <f t="shared" si="6"/>
        <v>2.1048508692793555E-287</v>
      </c>
      <c r="T82" s="10">
        <f t="array" ref="T82">MMULT(L82:S82,$T$6:$T$13)</f>
        <v>5196.5318428939318</v>
      </c>
      <c r="U82" s="10">
        <f t="shared" si="3"/>
        <v>30.468157106068247</v>
      </c>
      <c r="V82" s="10">
        <f t="shared" si="4"/>
        <v>1243.199942350569</v>
      </c>
      <c r="W82" s="10">
        <f t="shared" si="5"/>
        <v>1212.7317852445008</v>
      </c>
    </row>
    <row r="83" spans="10:23">
      <c r="J83" s="3">
        <v>1438.2805000000001</v>
      </c>
      <c r="K83" s="9">
        <v>5159</v>
      </c>
      <c r="L83" s="2">
        <v>1</v>
      </c>
      <c r="M83" s="2">
        <f t="shared" ref="M83:M146" si="7">J83</f>
        <v>1438.2805000000001</v>
      </c>
      <c r="N83" s="2">
        <f t="shared" si="6"/>
        <v>2.6683279406768373E-50</v>
      </c>
      <c r="O83" s="2">
        <f t="shared" si="6"/>
        <v>3.7671285605608706E-6</v>
      </c>
      <c r="P83" s="2">
        <f t="shared" si="6"/>
        <v>0.10971788448412774</v>
      </c>
      <c r="Q83" s="2">
        <f t="shared" si="6"/>
        <v>0.98984131933505992</v>
      </c>
      <c r="R83" s="2">
        <f t="shared" si="6"/>
        <v>4.6399147242199482E-258</v>
      </c>
      <c r="S83" s="2">
        <f t="shared" si="6"/>
        <v>4.3522676552341918E-282</v>
      </c>
      <c r="T83" s="10">
        <f t="array" ref="T83">MMULT(L83:S83,$T$6:$T$13)</f>
        <v>5142.8420716127021</v>
      </c>
      <c r="U83" s="10">
        <f t="shared" ref="U83:U146" si="8">K83-T83</f>
        <v>16.157928387297943</v>
      </c>
      <c r="V83" s="10">
        <f t="shared" ref="V83:V146" si="9">K83-$T$6-$T$7*J83</f>
        <v>1178.326864847149</v>
      </c>
      <c r="W83" s="10">
        <f t="shared" ref="W83:W146" si="10">T83-$T$6-$T$7*J83</f>
        <v>1162.168936459851</v>
      </c>
    </row>
    <row r="84" spans="10:23">
      <c r="J84" s="3">
        <v>1440.9833000000001</v>
      </c>
      <c r="K84" s="9">
        <v>5082</v>
      </c>
      <c r="L84" s="2">
        <v>1</v>
      </c>
      <c r="M84" s="2">
        <f t="shared" si="7"/>
        <v>1440.9833000000001</v>
      </c>
      <c r="N84" s="2">
        <f t="shared" si="6"/>
        <v>4.4204829544049172E-52</v>
      </c>
      <c r="O84" s="2">
        <f t="shared" si="6"/>
        <v>1.5667328109712884E-6</v>
      </c>
      <c r="P84" s="2">
        <f t="shared" si="6"/>
        <v>5.4388227180586987E-2</v>
      </c>
      <c r="Q84" s="2">
        <f t="shared" si="6"/>
        <v>0.99666653813451511</v>
      </c>
      <c r="R84" s="2">
        <f t="shared" si="6"/>
        <v>3.2827161075568323E-251</v>
      </c>
      <c r="S84" s="2">
        <f t="shared" si="6"/>
        <v>7.9896905760986443E-277</v>
      </c>
      <c r="T84" s="10">
        <f t="array" ref="T84">MMULT(L84:S84,$T$6:$T$13)</f>
        <v>5081.3033252137038</v>
      </c>
      <c r="U84" s="10">
        <f t="shared" si="8"/>
        <v>0.69667478629617108</v>
      </c>
      <c r="V84" s="10">
        <f t="shared" si="9"/>
        <v>1104.452630851941</v>
      </c>
      <c r="W84" s="10">
        <f t="shared" si="10"/>
        <v>1103.7559560656448</v>
      </c>
    </row>
    <row r="85" spans="10:23">
      <c r="J85" s="3">
        <v>1443.6850999999999</v>
      </c>
      <c r="K85" s="9">
        <v>4983</v>
      </c>
      <c r="L85" s="2">
        <v>1</v>
      </c>
      <c r="M85" s="2">
        <f t="shared" si="7"/>
        <v>1443.6850999999999</v>
      </c>
      <c r="N85" s="2">
        <f t="shared" si="6"/>
        <v>6.8226698394814981E-54</v>
      </c>
      <c r="O85" s="2">
        <f t="shared" si="6"/>
        <v>6.326965551768971E-7</v>
      </c>
      <c r="P85" s="2">
        <f t="shared" si="6"/>
        <v>2.44855130343366E-2</v>
      </c>
      <c r="Q85" s="2">
        <f t="shared" si="6"/>
        <v>0.9541854917374385</v>
      </c>
      <c r="R85" s="2">
        <f t="shared" si="6"/>
        <v>1.8667085433223698E-244</v>
      </c>
      <c r="S85" s="2">
        <f t="shared" si="6"/>
        <v>1.3023256528852833E-271</v>
      </c>
      <c r="T85" s="10">
        <f t="array" ref="T85">MMULT(L85:S85,$T$6:$T$13)</f>
        <v>4998.4630819955928</v>
      </c>
      <c r="U85" s="10">
        <f t="shared" si="8"/>
        <v>-15.463081995592802</v>
      </c>
      <c r="V85" s="10">
        <f t="shared" si="9"/>
        <v>1008.5772403649448</v>
      </c>
      <c r="W85" s="10">
        <f t="shared" si="10"/>
        <v>1024.0403223605376</v>
      </c>
    </row>
    <row r="86" spans="10:23">
      <c r="J86" s="3">
        <v>1446.3859</v>
      </c>
      <c r="K86" s="9">
        <v>4830</v>
      </c>
      <c r="L86" s="2">
        <v>1</v>
      </c>
      <c r="M86" s="2">
        <f t="shared" si="7"/>
        <v>1446.3859</v>
      </c>
      <c r="N86" s="2">
        <f t="shared" si="6"/>
        <v>9.8113320537309292E-56</v>
      </c>
      <c r="O86" s="2">
        <f t="shared" si="6"/>
        <v>2.4809978282848722E-7</v>
      </c>
      <c r="P86" s="2">
        <f t="shared" si="6"/>
        <v>1.0012370139264457E-2</v>
      </c>
      <c r="Q86" s="2">
        <f t="shared" si="6"/>
        <v>0.86863772235188796</v>
      </c>
      <c r="R86" s="2">
        <f t="shared" si="6"/>
        <v>8.5337926203578078E-238</v>
      </c>
      <c r="S86" s="2">
        <f t="shared" si="6"/>
        <v>1.885122818638412E-266</v>
      </c>
      <c r="T86" s="10">
        <f t="array" ref="T86">MMULT(L86:S86,$T$6:$T$13)</f>
        <v>4888.9875205202625</v>
      </c>
      <c r="U86" s="10">
        <f t="shared" si="8"/>
        <v>-58.987520520262478</v>
      </c>
      <c r="V86" s="10">
        <f t="shared" si="9"/>
        <v>858.70069338616076</v>
      </c>
      <c r="W86" s="10">
        <f t="shared" si="10"/>
        <v>917.68821390642324</v>
      </c>
    </row>
    <row r="87" spans="10:23">
      <c r="J87" s="3">
        <v>1449.0856000000001</v>
      </c>
      <c r="K87" s="9">
        <v>4671</v>
      </c>
      <c r="L87" s="2">
        <v>1</v>
      </c>
      <c r="M87" s="2">
        <f t="shared" si="7"/>
        <v>1449.0856000000001</v>
      </c>
      <c r="N87" s="2">
        <f t="shared" si="6"/>
        <v>1.3149080380573812E-57</v>
      </c>
      <c r="O87" s="2">
        <f t="shared" si="6"/>
        <v>9.4475194679578179E-8</v>
      </c>
      <c r="P87" s="2">
        <f t="shared" si="6"/>
        <v>3.7192143822785623E-3</v>
      </c>
      <c r="Q87" s="2">
        <f t="shared" si="6"/>
        <v>0.75195964962540363</v>
      </c>
      <c r="R87" s="2">
        <f t="shared" si="6"/>
        <v>3.135386205848482E-231</v>
      </c>
      <c r="S87" s="2">
        <f t="shared" si="6"/>
        <v>2.4224617788154979E-261</v>
      </c>
      <c r="T87" s="10">
        <f t="array" ref="T87">MMULT(L87:S87,$T$6:$T$13)</f>
        <v>4756.7381109214548</v>
      </c>
      <c r="U87" s="10">
        <f t="shared" si="8"/>
        <v>-85.738110921454791</v>
      </c>
      <c r="V87" s="10">
        <f t="shared" si="9"/>
        <v>702.82287426640983</v>
      </c>
      <c r="W87" s="10">
        <f t="shared" si="10"/>
        <v>788.56098518786462</v>
      </c>
    </row>
    <row r="88" spans="10:23">
      <c r="J88" s="3">
        <v>1451.7831000000001</v>
      </c>
      <c r="K88" s="9">
        <v>4532</v>
      </c>
      <c r="L88" s="2">
        <v>1</v>
      </c>
      <c r="M88" s="2">
        <f t="shared" si="7"/>
        <v>1451.7831000000001</v>
      </c>
      <c r="N88" s="2">
        <f t="shared" si="6"/>
        <v>1.6454213880562259E-59</v>
      </c>
      <c r="O88" s="2">
        <f t="shared" si="6"/>
        <v>3.4951370226779465E-8</v>
      </c>
      <c r="P88" s="2">
        <f t="shared" si="6"/>
        <v>1.2557527660026322E-3</v>
      </c>
      <c r="Q88" s="2">
        <f t="shared" si="6"/>
        <v>0.61910736001023825</v>
      </c>
      <c r="R88" s="2">
        <f t="shared" si="6"/>
        <v>9.204864611458742E-225</v>
      </c>
      <c r="S88" s="2">
        <f t="shared" si="6"/>
        <v>2.7509374579450956E-256</v>
      </c>
      <c r="T88" s="10">
        <f t="array" ref="T88">MMULT(L88:S88,$T$6:$T$13)</f>
        <v>4612.1602530298314</v>
      </c>
      <c r="U88" s="10">
        <f t="shared" si="8"/>
        <v>-80.160253029831438</v>
      </c>
      <c r="V88" s="10">
        <f t="shared" si="9"/>
        <v>566.94251086472514</v>
      </c>
      <c r="W88" s="10">
        <f t="shared" si="10"/>
        <v>647.10276389455657</v>
      </c>
    </row>
    <row r="89" spans="10:23">
      <c r="J89" s="3">
        <v>1454.4807000000001</v>
      </c>
      <c r="K89" s="9">
        <v>4411</v>
      </c>
      <c r="L89" s="2">
        <v>1</v>
      </c>
      <c r="M89" s="2">
        <f t="shared" si="7"/>
        <v>1454.4807000000001</v>
      </c>
      <c r="N89" s="2">
        <f t="shared" si="6"/>
        <v>1.9155238200566885E-61</v>
      </c>
      <c r="O89" s="2">
        <f t="shared" si="6"/>
        <v>1.2551986027721166E-8</v>
      </c>
      <c r="P89" s="2">
        <f t="shared" si="6"/>
        <v>3.8507244985603478E-4</v>
      </c>
      <c r="Q89" s="2">
        <f t="shared" si="6"/>
        <v>0.48473734949642378</v>
      </c>
      <c r="R89" s="2">
        <f t="shared" si="6"/>
        <v>2.1874761439486752E-218</v>
      </c>
      <c r="S89" s="2">
        <f t="shared" si="6"/>
        <v>2.7885544230911323E-251</v>
      </c>
      <c r="T89" s="10">
        <f t="array" ref="T89">MMULT(L89:S89,$T$6:$T$13)</f>
        <v>4467.8860072552361</v>
      </c>
      <c r="U89" s="10">
        <f t="shared" si="8"/>
        <v>-56.886007255236109</v>
      </c>
      <c r="V89" s="10">
        <f t="shared" si="9"/>
        <v>449.06226311221917</v>
      </c>
      <c r="W89" s="10">
        <f t="shared" si="10"/>
        <v>505.94827036745528</v>
      </c>
    </row>
    <row r="90" spans="10:23">
      <c r="J90" s="3">
        <v>1457.1775</v>
      </c>
      <c r="K90" s="9">
        <v>4299</v>
      </c>
      <c r="L90" s="2">
        <v>1</v>
      </c>
      <c r="M90" s="2">
        <f t="shared" si="7"/>
        <v>1457.1775</v>
      </c>
      <c r="N90" s="2">
        <f t="shared" si="6"/>
        <v>2.0777058155563067E-63</v>
      </c>
      <c r="O90" s="2">
        <f t="shared" si="6"/>
        <v>4.3773967779399517E-9</v>
      </c>
      <c r="P90" s="2">
        <f t="shared" si="6"/>
        <v>1.0728862178635027E-4</v>
      </c>
      <c r="Q90" s="2">
        <f t="shared" si="6"/>
        <v>0.36096079468304948</v>
      </c>
      <c r="R90" s="2">
        <f t="shared" si="6"/>
        <v>4.1877179803740093E-212</v>
      </c>
      <c r="S90" s="2">
        <f t="shared" si="6"/>
        <v>2.513629765041984E-246</v>
      </c>
      <c r="T90" s="10">
        <f t="array" ref="T90">MMULT(L90:S90,$T$6:$T$13)</f>
        <v>4335.3619243365865</v>
      </c>
      <c r="U90" s="10">
        <f t="shared" si="8"/>
        <v>-36.361924336586526</v>
      </c>
      <c r="V90" s="10">
        <f t="shared" si="9"/>
        <v>340.1810901662825</v>
      </c>
      <c r="W90" s="10">
        <f t="shared" si="10"/>
        <v>376.54301450286903</v>
      </c>
    </row>
    <row r="91" spans="10:23">
      <c r="J91" s="3">
        <v>1459.8732</v>
      </c>
      <c r="K91" s="9">
        <v>4227</v>
      </c>
      <c r="L91" s="2">
        <v>1</v>
      </c>
      <c r="M91" s="2">
        <f t="shared" si="7"/>
        <v>1459.8732</v>
      </c>
      <c r="N91" s="2">
        <f t="shared" si="6"/>
        <v>2.1009622627163306E-65</v>
      </c>
      <c r="O91" s="2">
        <f t="shared" si="6"/>
        <v>1.4826515830620229E-9</v>
      </c>
      <c r="P91" s="2">
        <f t="shared" si="6"/>
        <v>2.7167125059436845E-5</v>
      </c>
      <c r="Q91" s="2">
        <f t="shared" si="6"/>
        <v>0.2556606658727314</v>
      </c>
      <c r="R91" s="2">
        <f t="shared" si="6"/>
        <v>6.4493817773249257E-206</v>
      </c>
      <c r="S91" s="2">
        <f t="shared" si="6"/>
        <v>2.0125578224358203E-241</v>
      </c>
      <c r="T91" s="10">
        <f t="array" ref="T91">MMULT(L91:S91,$T$6:$T$13)</f>
        <v>4222.3407433013481</v>
      </c>
      <c r="U91" s="10">
        <f t="shared" si="8"/>
        <v>4.6592566986519159</v>
      </c>
      <c r="V91" s="10">
        <f t="shared" si="9"/>
        <v>271.29864507937918</v>
      </c>
      <c r="W91" s="10">
        <f t="shared" si="10"/>
        <v>266.63938838072727</v>
      </c>
    </row>
    <row r="92" spans="10:23">
      <c r="J92" s="3">
        <v>1462.5679</v>
      </c>
      <c r="K92" s="9">
        <v>4176</v>
      </c>
      <c r="L92" s="2">
        <v>1</v>
      </c>
      <c r="M92" s="2">
        <f t="shared" si="7"/>
        <v>1462.5679</v>
      </c>
      <c r="N92" s="2">
        <f t="shared" si="6"/>
        <v>1.9803988182643133E-67</v>
      </c>
      <c r="O92" s="2">
        <f t="shared" si="6"/>
        <v>4.8773016100036723E-10</v>
      </c>
      <c r="P92" s="2">
        <f t="shared" si="6"/>
        <v>6.2522903813134538E-6</v>
      </c>
      <c r="Q92" s="2">
        <f t="shared" si="6"/>
        <v>0.17224159680329762</v>
      </c>
      <c r="R92" s="2">
        <f t="shared" si="6"/>
        <v>7.9965423399484147E-200</v>
      </c>
      <c r="S92" s="2">
        <f t="shared" si="6"/>
        <v>1.4320558984102973E-236</v>
      </c>
      <c r="T92" s="10">
        <f t="array" ref="T92">MMULT(L92:S92,$T$6:$T$13)</f>
        <v>4132.2087755518969</v>
      </c>
      <c r="U92" s="10">
        <f t="shared" si="8"/>
        <v>43.791224448103094</v>
      </c>
      <c r="V92" s="10">
        <f t="shared" si="9"/>
        <v>223.41504350068794</v>
      </c>
      <c r="W92" s="10">
        <f t="shared" si="10"/>
        <v>179.62381905258485</v>
      </c>
    </row>
    <row r="93" spans="10:23">
      <c r="J93" s="3">
        <v>1465.2615000000001</v>
      </c>
      <c r="K93" s="9">
        <v>4090</v>
      </c>
      <c r="L93" s="2">
        <v>1</v>
      </c>
      <c r="M93" s="2">
        <f t="shared" si="7"/>
        <v>1465.2615000000001</v>
      </c>
      <c r="N93" s="2">
        <f t="shared" si="6"/>
        <v>1.7405999190662042E-69</v>
      </c>
      <c r="O93" s="2">
        <f t="shared" si="6"/>
        <v>1.5583692904715026E-10</v>
      </c>
      <c r="P93" s="2">
        <f t="shared" si="6"/>
        <v>1.308014239617658E-6</v>
      </c>
      <c r="Q93" s="2">
        <f t="shared" si="6"/>
        <v>0.11038606259482645</v>
      </c>
      <c r="R93" s="2">
        <f t="shared" si="6"/>
        <v>7.9801513378075296E-194</v>
      </c>
      <c r="S93" s="2">
        <f t="shared" si="6"/>
        <v>9.0534438118186015E-232</v>
      </c>
      <c r="T93" s="10">
        <f t="array" ref="T93">MMULT(L93:S93,$T$6:$T$13)</f>
        <v>4064.5838092166823</v>
      </c>
      <c r="U93" s="10">
        <f t="shared" si="8"/>
        <v>25.416190783317688</v>
      </c>
      <c r="V93" s="10">
        <f t="shared" si="9"/>
        <v>140.53016978102983</v>
      </c>
      <c r="W93" s="10">
        <f t="shared" si="10"/>
        <v>115.11397899771214</v>
      </c>
    </row>
    <row r="94" spans="10:23">
      <c r="J94" s="3">
        <v>1467.9540999999999</v>
      </c>
      <c r="K94" s="9">
        <v>4079</v>
      </c>
      <c r="L94" s="2">
        <v>1</v>
      </c>
      <c r="M94" s="2">
        <f t="shared" si="7"/>
        <v>1467.9540999999999</v>
      </c>
      <c r="N94" s="2">
        <f t="shared" si="6"/>
        <v>1.4263211401496222E-71</v>
      </c>
      <c r="O94" s="2">
        <f t="shared" si="6"/>
        <v>4.8362421251782518E-11</v>
      </c>
      <c r="P94" s="2">
        <f t="shared" si="6"/>
        <v>2.4876380404213342E-7</v>
      </c>
      <c r="Q94" s="2">
        <f t="shared" si="6"/>
        <v>6.7299338006162016E-2</v>
      </c>
      <c r="R94" s="2">
        <f t="shared" si="6"/>
        <v>6.4146768407711544E-188</v>
      </c>
      <c r="S94" s="2">
        <f t="shared" si="6"/>
        <v>5.0879853433537842E-227</v>
      </c>
      <c r="T94" s="10">
        <f t="array" ref="T94">MMULT(L94:S94,$T$6:$T$13)</f>
        <v>4016.5370288195213</v>
      </c>
      <c r="U94" s="10">
        <f t="shared" si="8"/>
        <v>62.462971180478689</v>
      </c>
      <c r="V94" s="10">
        <f t="shared" si="9"/>
        <v>132.64413956958333</v>
      </c>
      <c r="W94" s="10">
        <f t="shared" si="10"/>
        <v>70.181168389104641</v>
      </c>
    </row>
    <row r="95" spans="10:23">
      <c r="J95" s="3">
        <v>1470.6458</v>
      </c>
      <c r="K95" s="9">
        <v>4025</v>
      </c>
      <c r="L95" s="2">
        <v>1</v>
      </c>
      <c r="M95" s="2">
        <f t="shared" si="7"/>
        <v>1470.6458</v>
      </c>
      <c r="N95" s="2">
        <f t="shared" si="6"/>
        <v>1.0895903752511963E-73</v>
      </c>
      <c r="O95" s="2">
        <f t="shared" si="6"/>
        <v>1.457764225980443E-11</v>
      </c>
      <c r="P95" s="2">
        <f t="shared" si="6"/>
        <v>4.3011104957045594E-8</v>
      </c>
      <c r="Q95" s="2">
        <f t="shared" si="6"/>
        <v>3.9033970517645358E-2</v>
      </c>
      <c r="R95" s="2">
        <f t="shared" si="6"/>
        <v>4.1563257624821803E-182</v>
      </c>
      <c r="S95" s="2">
        <f t="shared" si="6"/>
        <v>2.5432245520560239E-222</v>
      </c>
      <c r="T95" s="10">
        <f t="array" ref="T95">MMULT(L95:S95,$T$6:$T$13)</f>
        <v>3983.9482588589754</v>
      </c>
      <c r="U95" s="10">
        <f t="shared" si="8"/>
        <v>41.05174114102465</v>
      </c>
      <c r="V95" s="10">
        <f t="shared" si="9"/>
        <v>81.757068515527862</v>
      </c>
      <c r="W95" s="10">
        <f t="shared" si="10"/>
        <v>40.705327374503213</v>
      </c>
    </row>
    <row r="96" spans="10:23">
      <c r="J96" s="3">
        <v>1473.3351</v>
      </c>
      <c r="K96" s="9">
        <v>4029</v>
      </c>
      <c r="L96" s="2">
        <v>1</v>
      </c>
      <c r="M96" s="2">
        <f t="shared" si="7"/>
        <v>1473.3351</v>
      </c>
      <c r="N96" s="2">
        <f t="shared" si="6"/>
        <v>7.7816875544581834E-76</v>
      </c>
      <c r="O96" s="2">
        <f t="shared" si="6"/>
        <v>4.270925139647591E-12</v>
      </c>
      <c r="P96" s="2">
        <f t="shared" si="6"/>
        <v>6.7685239929299779E-9</v>
      </c>
      <c r="Q96" s="2">
        <f t="shared" si="6"/>
        <v>2.1546753632403493E-2</v>
      </c>
      <c r="R96" s="2">
        <f t="shared" si="6"/>
        <v>2.1554870837208623E-176</v>
      </c>
      <c r="S96" s="2">
        <f t="shared" si="6"/>
        <v>1.1240936727109071E-217</v>
      </c>
      <c r="T96" s="10">
        <f t="array" ref="T96">MMULT(L96:S96,$T$6:$T$13)</f>
        <v>3962.6021007149552</v>
      </c>
      <c r="U96" s="10">
        <f t="shared" si="8"/>
        <v>66.397899285044787</v>
      </c>
      <c r="V96" s="10">
        <f t="shared" si="9"/>
        <v>88.86722188118074</v>
      </c>
      <c r="W96" s="10">
        <f t="shared" si="10"/>
        <v>22.469322596135953</v>
      </c>
    </row>
    <row r="97" spans="10:23">
      <c r="J97" s="3">
        <v>1476.0247999999999</v>
      </c>
      <c r="K97" s="9">
        <v>4004</v>
      </c>
      <c r="L97" s="2">
        <v>1</v>
      </c>
      <c r="M97" s="2">
        <f t="shared" si="7"/>
        <v>1476.0247999999999</v>
      </c>
      <c r="N97" s="2">
        <f t="shared" si="6"/>
        <v>5.1695065978493811E-78</v>
      </c>
      <c r="O97" s="2">
        <f t="shared" si="6"/>
        <v>1.2147061314400815E-12</v>
      </c>
      <c r="P97" s="2">
        <f t="shared" si="6"/>
        <v>9.6769282424574266E-10</v>
      </c>
      <c r="Q97" s="2">
        <f t="shared" si="6"/>
        <v>1.1313153143651123E-2</v>
      </c>
      <c r="R97" s="2">
        <f t="shared" si="6"/>
        <v>9.0726566571348427E-171</v>
      </c>
      <c r="S97" s="2">
        <f t="shared" si="6"/>
        <v>4.4431481075247892E-213</v>
      </c>
      <c r="T97" s="10">
        <f t="array" ref="T97">MMULT(L97:S97,$T$6:$T$13)</f>
        <v>3948.8197083624905</v>
      </c>
      <c r="U97" s="10">
        <f t="shared" si="8"/>
        <v>55.180291637509526</v>
      </c>
      <c r="V97" s="10">
        <f t="shared" si="9"/>
        <v>66.977837843548969</v>
      </c>
      <c r="W97" s="10">
        <f t="shared" si="10"/>
        <v>11.797546206039442</v>
      </c>
    </row>
    <row r="98" spans="10:23">
      <c r="J98" s="3">
        <v>1478.7134000000001</v>
      </c>
      <c r="K98" s="9">
        <v>3982</v>
      </c>
      <c r="L98" s="2">
        <v>1</v>
      </c>
      <c r="M98" s="2">
        <f t="shared" si="7"/>
        <v>1478.7134000000001</v>
      </c>
      <c r="N98" s="2">
        <f t="shared" si="6"/>
        <v>3.2034337163329424E-80</v>
      </c>
      <c r="O98" s="2">
        <f t="shared" si="6"/>
        <v>3.3561750424160493E-13</v>
      </c>
      <c r="P98" s="2">
        <f t="shared" si="6"/>
        <v>1.2583416404377341E-10</v>
      </c>
      <c r="Q98" s="2">
        <f t="shared" si="6"/>
        <v>5.6521372454098702E-3</v>
      </c>
      <c r="R98" s="2">
        <f t="shared" si="6"/>
        <v>3.0773431897739424E-165</v>
      </c>
      <c r="S98" s="2">
        <f t="shared" si="6"/>
        <v>1.5613676406023898E-208</v>
      </c>
      <c r="T98" s="10">
        <f t="array" ref="T98">MMULT(L98:S98,$T$6:$T$13)</f>
        <v>3939.8069616103198</v>
      </c>
      <c r="U98" s="10">
        <f t="shared" si="8"/>
        <v>42.193038389680169</v>
      </c>
      <c r="V98" s="10">
        <f t="shared" si="9"/>
        <v>48.087181664950549</v>
      </c>
      <c r="W98" s="10">
        <f t="shared" si="10"/>
        <v>5.8941432752703804</v>
      </c>
    </row>
    <row r="99" spans="10:23">
      <c r="J99" s="3">
        <v>1481.4009000000001</v>
      </c>
      <c r="K99" s="9">
        <v>3987</v>
      </c>
      <c r="L99" s="2">
        <v>1</v>
      </c>
      <c r="M99" s="2">
        <f t="shared" si="7"/>
        <v>1481.4009000000001</v>
      </c>
      <c r="N99" s="2">
        <f t="shared" si="6"/>
        <v>1.8518759759175197E-82</v>
      </c>
      <c r="O99" s="2">
        <f t="shared" si="6"/>
        <v>9.0086104038829948E-14</v>
      </c>
      <c r="P99" s="2">
        <f t="shared" si="6"/>
        <v>1.4884288420198069E-11</v>
      </c>
      <c r="Q99" s="2">
        <f t="shared" si="6"/>
        <v>2.6871725701387325E-3</v>
      </c>
      <c r="R99" s="2">
        <f t="shared" si="6"/>
        <v>8.413602956996146E-160</v>
      </c>
      <c r="S99" s="2">
        <f t="shared" si="6"/>
        <v>4.8787214651054172E-204</v>
      </c>
      <c r="T99" s="10">
        <f t="array" ref="T99">MMULT(L99:S99,$T$6:$T$13)</f>
        <v>3933.6069751117884</v>
      </c>
      <c r="U99" s="10">
        <f t="shared" si="8"/>
        <v>53.393024888211585</v>
      </c>
      <c r="V99" s="10">
        <f t="shared" si="9"/>
        <v>56.195253345385254</v>
      </c>
      <c r="W99" s="10">
        <f t="shared" si="10"/>
        <v>2.8022284571736691</v>
      </c>
    </row>
    <row r="100" spans="10:23">
      <c r="J100" s="3">
        <v>1484.0875000000001</v>
      </c>
      <c r="K100" s="9">
        <v>3942</v>
      </c>
      <c r="L100" s="2">
        <v>1</v>
      </c>
      <c r="M100" s="2">
        <f t="shared" si="7"/>
        <v>1484.0875000000001</v>
      </c>
      <c r="N100" s="2">
        <f t="shared" si="6"/>
        <v>9.9840257393207823E-85</v>
      </c>
      <c r="O100" s="2">
        <f t="shared" si="6"/>
        <v>2.3489977213039369E-14</v>
      </c>
      <c r="P100" s="2">
        <f t="shared" si="6"/>
        <v>1.6014130596446657E-12</v>
      </c>
      <c r="Q100" s="2">
        <f t="shared" si="6"/>
        <v>1.2157167389383989E-3</v>
      </c>
      <c r="R100" s="2">
        <f t="shared" si="6"/>
        <v>1.8563475911416126E-154</v>
      </c>
      <c r="S100" s="2">
        <f t="shared" si="6"/>
        <v>1.3566964726312509E-199</v>
      </c>
      <c r="T100" s="10">
        <f t="array" ref="T100">MMULT(L100:S100,$T$6:$T$13)</f>
        <v>3928.965485539969</v>
      </c>
      <c r="U100" s="10">
        <f t="shared" si="8"/>
        <v>13.034514460031005</v>
      </c>
      <c r="V100" s="10">
        <f t="shared" si="9"/>
        <v>14.302284183210531</v>
      </c>
      <c r="W100" s="10">
        <f t="shared" si="10"/>
        <v>1.2677697231795264</v>
      </c>
    </row>
    <row r="101" spans="10:23">
      <c r="J101" s="3">
        <v>1486.7731000000001</v>
      </c>
      <c r="K101" s="9">
        <v>3938</v>
      </c>
      <c r="L101" s="2">
        <v>1</v>
      </c>
      <c r="M101" s="2">
        <f t="shared" si="7"/>
        <v>1486.7731000000001</v>
      </c>
      <c r="N101" s="2">
        <f t="shared" si="6"/>
        <v>5.0212805835050105E-87</v>
      </c>
      <c r="O101" s="2">
        <f t="shared" si="6"/>
        <v>5.9505109342586383E-15</v>
      </c>
      <c r="P101" s="2">
        <f t="shared" si="6"/>
        <v>1.5674888229886226E-13</v>
      </c>
      <c r="Q101" s="2">
        <f t="shared" si="6"/>
        <v>5.2343047409485449E-4</v>
      </c>
      <c r="R101" s="2">
        <f t="shared" si="6"/>
        <v>3.3044998070905198E-149</v>
      </c>
      <c r="S101" s="2">
        <f t="shared" si="6"/>
        <v>3.3567721726990953E-195</v>
      </c>
      <c r="T101" s="10">
        <f t="array" ref="T101">MMULT(L101:S101,$T$6:$T$13)</f>
        <v>3925.1376835120977</v>
      </c>
      <c r="U101" s="10">
        <f t="shared" si="8"/>
        <v>12.862316487902262</v>
      </c>
      <c r="V101" s="10">
        <f t="shared" si="9"/>
        <v>13.408158529247657</v>
      </c>
      <c r="W101" s="10">
        <f t="shared" si="10"/>
        <v>0.54584204134539505</v>
      </c>
    </row>
    <row r="102" spans="10:23">
      <c r="J102" s="3">
        <v>1489.4576</v>
      </c>
      <c r="K102" s="9">
        <v>3938</v>
      </c>
      <c r="L102" s="2">
        <v>1</v>
      </c>
      <c r="M102" s="2">
        <f t="shared" si="7"/>
        <v>1489.4576</v>
      </c>
      <c r="N102" s="2">
        <f t="shared" si="6"/>
        <v>2.3564610466966135E-89</v>
      </c>
      <c r="O102" s="2">
        <f t="shared" si="6"/>
        <v>1.4645694540633424E-15</v>
      </c>
      <c r="P102" s="2">
        <f t="shared" si="6"/>
        <v>1.3961031577262366E-14</v>
      </c>
      <c r="Q102" s="2">
        <f t="shared" si="6"/>
        <v>2.1449362141881092E-4</v>
      </c>
      <c r="R102" s="2">
        <f t="shared" si="6"/>
        <v>4.7449627168198596E-144</v>
      </c>
      <c r="S102" s="2">
        <f t="shared" si="6"/>
        <v>7.3878403602419395E-191</v>
      </c>
      <c r="T102" s="10">
        <f t="array" ref="T102">MMULT(L102:S102,$T$6:$T$13)</f>
        <v>3921.710916796766</v>
      </c>
      <c r="U102" s="10">
        <f t="shared" si="8"/>
        <v>16.289083203233986</v>
      </c>
      <c r="V102" s="10">
        <f t="shared" si="9"/>
        <v>16.512760734317908</v>
      </c>
      <c r="W102" s="10">
        <f t="shared" si="10"/>
        <v>0.22367753108392208</v>
      </c>
    </row>
    <row r="103" spans="10:23">
      <c r="J103" s="3">
        <v>1492.1412</v>
      </c>
      <c r="K103" s="9">
        <v>3922</v>
      </c>
      <c r="L103" s="2">
        <v>1</v>
      </c>
      <c r="M103" s="2">
        <f t="shared" si="7"/>
        <v>1492.1412</v>
      </c>
      <c r="N103" s="2">
        <f t="shared" si="6"/>
        <v>1.0315830035927634E-91</v>
      </c>
      <c r="O103" s="2">
        <f t="shared" si="6"/>
        <v>3.5020201135310563E-16</v>
      </c>
      <c r="P103" s="2">
        <f t="shared" si="6"/>
        <v>1.1313853382814398E-15</v>
      </c>
      <c r="Q103" s="2">
        <f t="shared" si="6"/>
        <v>8.3655369773085833E-5</v>
      </c>
      <c r="R103" s="2">
        <f t="shared" si="6"/>
        <v>5.5020761851191677E-139</v>
      </c>
      <c r="S103" s="2">
        <f t="shared" si="6"/>
        <v>1.4475978637567453E-186</v>
      </c>
      <c r="T103" s="10">
        <f t="array" ref="T103">MMULT(L103:S103,$T$6:$T$13)</f>
        <v>3918.4709151201037</v>
      </c>
      <c r="U103" s="10">
        <f t="shared" si="8"/>
        <v>3.5290848798963452</v>
      </c>
      <c r="V103" s="10">
        <f t="shared" si="9"/>
        <v>3.6163220967789584</v>
      </c>
      <c r="W103" s="10">
        <f t="shared" si="10"/>
        <v>8.7237216882613211E-2</v>
      </c>
    </row>
    <row r="104" spans="10:23">
      <c r="J104" s="3">
        <v>1494.8236999999999</v>
      </c>
      <c r="K104" s="9">
        <v>3919</v>
      </c>
      <c r="L104" s="2">
        <v>1</v>
      </c>
      <c r="M104" s="2">
        <f t="shared" si="7"/>
        <v>1494.8236999999999</v>
      </c>
      <c r="N104" s="2">
        <f t="shared" si="6"/>
        <v>4.2146027683154487E-94</v>
      </c>
      <c r="O104" s="2">
        <f t="shared" si="6"/>
        <v>8.1365596366284687E-17</v>
      </c>
      <c r="P104" s="2">
        <f t="shared" si="6"/>
        <v>8.3447078469746626E-17</v>
      </c>
      <c r="Q104" s="2">
        <f t="shared" si="6"/>
        <v>3.1056460102700875E-5</v>
      </c>
      <c r="R104" s="2">
        <f t="shared" si="6"/>
        <v>5.1488651449981064E-134</v>
      </c>
      <c r="S104" s="2">
        <f t="shared" si="6"/>
        <v>2.5237600306495754E-182</v>
      </c>
      <c r="T104" s="10">
        <f t="array" ref="T104">MMULT(L104:S104,$T$6:$T$13)</f>
        <v>3915.3137748770528</v>
      </c>
      <c r="U104" s="10">
        <f t="shared" si="8"/>
        <v>3.6862251229472349</v>
      </c>
      <c r="V104" s="10">
        <f t="shared" si="9"/>
        <v>3.7186113182731333</v>
      </c>
      <c r="W104" s="10">
        <f t="shared" si="10"/>
        <v>3.238619532589837E-2</v>
      </c>
    </row>
    <row r="105" spans="10:23">
      <c r="J105" s="3">
        <v>1497.5039999999999</v>
      </c>
      <c r="K105" s="9">
        <v>3885</v>
      </c>
      <c r="L105" s="2">
        <v>1</v>
      </c>
      <c r="M105" s="2">
        <f t="shared" si="7"/>
        <v>1497.5039999999999</v>
      </c>
      <c r="N105" s="2">
        <f t="shared" si="6"/>
        <v>1.6108471203246754E-96</v>
      </c>
      <c r="O105" s="2">
        <f t="shared" si="6"/>
        <v>1.8380610580767808E-17</v>
      </c>
      <c r="P105" s="2">
        <f t="shared" si="6"/>
        <v>5.6086690312646259E-18</v>
      </c>
      <c r="Q105" s="2">
        <f t="shared" si="6"/>
        <v>1.0980068794682678E-5</v>
      </c>
      <c r="R105" s="2">
        <f t="shared" si="6"/>
        <v>3.8718361693023558E-129</v>
      </c>
      <c r="S105" s="2">
        <f t="shared" si="6"/>
        <v>3.9000390918276492E-178</v>
      </c>
      <c r="T105" s="10">
        <f t="array" ref="T105">MMULT(L105:S105,$T$6:$T$13)</f>
        <v>3912.1930939413041</v>
      </c>
      <c r="U105" s="10">
        <f t="shared" si="8"/>
        <v>-27.193093941304141</v>
      </c>
      <c r="V105" s="10">
        <f t="shared" si="9"/>
        <v>-27.181643742166443</v>
      </c>
      <c r="W105" s="10">
        <f t="shared" si="10"/>
        <v>1.1450199137698291E-2</v>
      </c>
    </row>
    <row r="106" spans="10:23">
      <c r="J106" s="3">
        <v>1500.1846</v>
      </c>
      <c r="K106" s="9">
        <v>3888</v>
      </c>
      <c r="L106" s="2">
        <v>1</v>
      </c>
      <c r="M106" s="2">
        <f t="shared" si="7"/>
        <v>1500.1846</v>
      </c>
      <c r="N106" s="2">
        <f t="shared" ref="N106:S137" si="11">EXP(-1*($J106-N$15)^2/N$16^2)</f>
        <v>5.7302690019419747E-99</v>
      </c>
      <c r="O106" s="2">
        <f t="shared" si="11"/>
        <v>4.0316879393496168E-18</v>
      </c>
      <c r="P106" s="2">
        <f t="shared" si="11"/>
        <v>3.4269422856286945E-19</v>
      </c>
      <c r="Q106" s="2">
        <f t="shared" si="11"/>
        <v>3.693642840988252E-6</v>
      </c>
      <c r="R106" s="2">
        <f t="shared" si="11"/>
        <v>2.3647639906726222E-124</v>
      </c>
      <c r="S106" s="2">
        <f t="shared" si="11"/>
        <v>5.3910065926316305E-174</v>
      </c>
      <c r="T106" s="10">
        <f t="array" ref="T106">MMULT(L106:S106,$T$6:$T$13)</f>
        <v>3909.0854036475184</v>
      </c>
      <c r="U106" s="10">
        <f t="shared" si="8"/>
        <v>-21.085403647518433</v>
      </c>
      <c r="V106" s="10">
        <f t="shared" si="9"/>
        <v>-21.081551855069392</v>
      </c>
      <c r="W106" s="10">
        <f t="shared" si="10"/>
        <v>3.8517924490406585E-3</v>
      </c>
    </row>
    <row r="107" spans="10:23">
      <c r="J107" s="3">
        <v>1502.8641</v>
      </c>
      <c r="K107" s="9">
        <v>3897</v>
      </c>
      <c r="L107" s="2">
        <v>1</v>
      </c>
      <c r="M107" s="2">
        <f t="shared" si="7"/>
        <v>1502.8641</v>
      </c>
      <c r="N107" s="2">
        <f t="shared" si="11"/>
        <v>1.9028805005417465E-101</v>
      </c>
      <c r="O107" s="2">
        <f t="shared" si="11"/>
        <v>8.5935289076568691E-19</v>
      </c>
      <c r="P107" s="2">
        <f t="shared" si="11"/>
        <v>1.9063584082190106E-20</v>
      </c>
      <c r="Q107" s="2">
        <f t="shared" si="11"/>
        <v>1.18292776347793E-6</v>
      </c>
      <c r="R107" s="2">
        <f t="shared" si="11"/>
        <v>1.1664474203853842E-119</v>
      </c>
      <c r="S107" s="2">
        <f t="shared" si="11"/>
        <v>6.6330020730094706E-170</v>
      </c>
      <c r="T107" s="10">
        <f t="array" ref="T107">MMULT(L107:S107,$T$6:$T$13)</f>
        <v>3905.9839656857698</v>
      </c>
      <c r="U107" s="10">
        <f t="shared" si="8"/>
        <v>-8.9839656857698174</v>
      </c>
      <c r="V107" s="10">
        <f t="shared" si="9"/>
        <v>-8.9827321089394445</v>
      </c>
      <c r="W107" s="10">
        <f t="shared" si="10"/>
        <v>1.23357683037284E-3</v>
      </c>
    </row>
    <row r="108" spans="10:23">
      <c r="J108" s="3">
        <v>1505.5426</v>
      </c>
      <c r="K108" s="9">
        <v>3900</v>
      </c>
      <c r="L108" s="2">
        <v>1</v>
      </c>
      <c r="M108" s="2">
        <f t="shared" si="7"/>
        <v>1505.5426</v>
      </c>
      <c r="N108" s="2">
        <f t="shared" si="11"/>
        <v>5.8980390007525672E-104</v>
      </c>
      <c r="O108" s="2">
        <f t="shared" si="11"/>
        <v>1.7799332688826865E-19</v>
      </c>
      <c r="P108" s="2">
        <f t="shared" si="11"/>
        <v>9.6550551621100291E-22</v>
      </c>
      <c r="Q108" s="2">
        <f t="shared" si="11"/>
        <v>3.6067986861354823E-7</v>
      </c>
      <c r="R108" s="2">
        <f t="shared" si="11"/>
        <v>4.6497646165403725E-115</v>
      </c>
      <c r="S108" s="2">
        <f t="shared" si="11"/>
        <v>7.2677477033688551E-166</v>
      </c>
      <c r="T108" s="10">
        <f t="array" ref="T108">MMULT(L108:S108,$T$6:$T$13)</f>
        <v>3902.885444977589</v>
      </c>
      <c r="U108" s="10">
        <f t="shared" si="8"/>
        <v>-2.8854449775890316</v>
      </c>
      <c r="V108" s="10">
        <f t="shared" si="9"/>
        <v>-2.8850688545976482</v>
      </c>
      <c r="W108" s="10">
        <f t="shared" si="10"/>
        <v>3.7612299138345406E-4</v>
      </c>
    </row>
    <row r="109" spans="10:23">
      <c r="J109" s="3">
        <v>1508.2202</v>
      </c>
      <c r="K109" s="9">
        <v>3875</v>
      </c>
      <c r="L109" s="2">
        <v>1</v>
      </c>
      <c r="M109" s="2">
        <f t="shared" si="7"/>
        <v>1508.2202</v>
      </c>
      <c r="N109" s="2">
        <f t="shared" si="11"/>
        <v>1.7060924373611471E-106</v>
      </c>
      <c r="O109" s="2">
        <f t="shared" si="11"/>
        <v>3.5823781758769468E-20</v>
      </c>
      <c r="P109" s="2">
        <f t="shared" si="11"/>
        <v>4.4519767551483951E-23</v>
      </c>
      <c r="Q109" s="2">
        <f t="shared" si="11"/>
        <v>1.0470069693353489E-7</v>
      </c>
      <c r="R109" s="2">
        <f t="shared" si="11"/>
        <v>1.4988339475101573E-110</v>
      </c>
      <c r="S109" s="2">
        <f t="shared" si="11"/>
        <v>7.094826048212718E-162</v>
      </c>
      <c r="T109" s="10">
        <f t="array" ref="T109">MMULT(L109:S109,$T$6:$T$13)</f>
        <v>3899.788555626501</v>
      </c>
      <c r="U109" s="10">
        <f t="shared" si="8"/>
        <v>-24.788555626500965</v>
      </c>
      <c r="V109" s="10">
        <f t="shared" si="9"/>
        <v>-24.788446442865052</v>
      </c>
      <c r="W109" s="10">
        <f t="shared" si="10"/>
        <v>1.0918363591372326E-4</v>
      </c>
    </row>
    <row r="110" spans="10:23">
      <c r="J110" s="3">
        <v>1510.8967</v>
      </c>
      <c r="K110" s="9">
        <v>3882</v>
      </c>
      <c r="L110" s="2">
        <v>1</v>
      </c>
      <c r="M110" s="2">
        <f t="shared" si="7"/>
        <v>1510.8967</v>
      </c>
      <c r="N110" s="2">
        <f t="shared" si="11"/>
        <v>4.6080846256072386E-109</v>
      </c>
      <c r="O110" s="2">
        <f t="shared" si="11"/>
        <v>7.0071416378381478E-21</v>
      </c>
      <c r="P110" s="2">
        <f t="shared" si="11"/>
        <v>1.8695835755894858E-24</v>
      </c>
      <c r="Q110" s="2">
        <f t="shared" si="11"/>
        <v>2.8940461481495486E-8</v>
      </c>
      <c r="R110" s="2">
        <f t="shared" si="11"/>
        <v>3.9047899769515093E-106</v>
      </c>
      <c r="S110" s="2">
        <f t="shared" si="11"/>
        <v>6.1672637450126576E-158</v>
      </c>
      <c r="T110" s="10">
        <f t="array" ref="T110">MMULT(L110:S110,$T$6:$T$13)</f>
        <v>3896.6931263516958</v>
      </c>
      <c r="U110" s="10">
        <f t="shared" si="8"/>
        <v>-14.69312635169581</v>
      </c>
      <c r="V110" s="10">
        <f t="shared" si="9"/>
        <v>-14.693096172099104</v>
      </c>
      <c r="W110" s="10">
        <f t="shared" si="10"/>
        <v>3.0179596706148004E-5</v>
      </c>
    </row>
    <row r="111" spans="10:23">
      <c r="J111" s="3">
        <v>1513.5723</v>
      </c>
      <c r="K111" s="9">
        <v>3877</v>
      </c>
      <c r="L111" s="2">
        <v>1</v>
      </c>
      <c r="M111" s="2">
        <f t="shared" si="7"/>
        <v>1513.5723</v>
      </c>
      <c r="N111" s="2">
        <f t="shared" si="11"/>
        <v>1.1617265510820282E-111</v>
      </c>
      <c r="O111" s="2">
        <f t="shared" si="11"/>
        <v>1.3319054017575896E-21</v>
      </c>
      <c r="P111" s="2">
        <f t="shared" si="11"/>
        <v>7.1494722877355661E-26</v>
      </c>
      <c r="Q111" s="2">
        <f t="shared" si="11"/>
        <v>7.616788522817448E-9</v>
      </c>
      <c r="R111" s="2">
        <f t="shared" si="11"/>
        <v>8.2299079584253499E-102</v>
      </c>
      <c r="S111" s="2">
        <f t="shared" si="11"/>
        <v>4.777504859232039E-154</v>
      </c>
      <c r="T111" s="10">
        <f t="array" ref="T111">MMULT(L111:S111,$T$6:$T$13)</f>
        <v>3893.5987946868568</v>
      </c>
      <c r="U111" s="10">
        <f t="shared" si="8"/>
        <v>-16.598794686856763</v>
      </c>
      <c r="V111" s="10">
        <f t="shared" si="9"/>
        <v>-16.598786743942583</v>
      </c>
      <c r="W111" s="10">
        <f t="shared" si="10"/>
        <v>7.9429141806031112E-6</v>
      </c>
    </row>
    <row r="112" spans="10:23">
      <c r="J112" s="3">
        <v>1516.2466999999999</v>
      </c>
      <c r="K112" s="9">
        <v>3886</v>
      </c>
      <c r="L112" s="2">
        <v>1</v>
      </c>
      <c r="M112" s="2">
        <f t="shared" si="7"/>
        <v>1516.2466999999999</v>
      </c>
      <c r="N112" s="2">
        <f t="shared" si="11"/>
        <v>2.7357761697957094E-114</v>
      </c>
      <c r="O112" s="2">
        <f t="shared" si="11"/>
        <v>2.4607338969887148E-22</v>
      </c>
      <c r="P112" s="2">
        <f t="shared" si="11"/>
        <v>2.4908497881568075E-27</v>
      </c>
      <c r="Q112" s="2">
        <f t="shared" si="11"/>
        <v>1.9091462200169927E-9</v>
      </c>
      <c r="R112" s="2">
        <f t="shared" si="11"/>
        <v>1.4020619717409704E-97</v>
      </c>
      <c r="S112" s="2">
        <f t="shared" si="11"/>
        <v>3.295253874171503E-150</v>
      </c>
      <c r="T112" s="10">
        <f t="array" ref="T112">MMULT(L112:S112,$T$6:$T$13)</f>
        <v>3890.505867096821</v>
      </c>
      <c r="U112" s="10">
        <f t="shared" si="8"/>
        <v>-4.5058670968210208</v>
      </c>
      <c r="V112" s="10">
        <f t="shared" si="9"/>
        <v>-4.505865105931889</v>
      </c>
      <c r="W112" s="10">
        <f t="shared" si="10"/>
        <v>1.9908891317754751E-6</v>
      </c>
    </row>
    <row r="113" spans="10:23">
      <c r="J113" s="3">
        <v>1518.9203</v>
      </c>
      <c r="K113" s="9">
        <v>3891</v>
      </c>
      <c r="L113" s="2">
        <v>1</v>
      </c>
      <c r="M113" s="2">
        <f t="shared" si="7"/>
        <v>1518.9203</v>
      </c>
      <c r="N113" s="2">
        <f t="shared" si="11"/>
        <v>6.0130087569616589E-117</v>
      </c>
      <c r="O113" s="2">
        <f t="shared" si="11"/>
        <v>4.4179339777633663E-23</v>
      </c>
      <c r="P113" s="2">
        <f t="shared" si="11"/>
        <v>7.9030288277609935E-29</v>
      </c>
      <c r="Q113" s="2">
        <f t="shared" si="11"/>
        <v>4.5566064748052801E-10</v>
      </c>
      <c r="R113" s="2">
        <f t="shared" si="11"/>
        <v>1.9339655360746332E-93</v>
      </c>
      <c r="S113" s="2">
        <f t="shared" si="11"/>
        <v>2.0266767186264718E-146</v>
      </c>
      <c r="T113" s="10">
        <f t="array" ref="T113">MMULT(L113:S113,$T$6:$T$13)</f>
        <v>3887.413869136522</v>
      </c>
      <c r="U113" s="10">
        <f t="shared" si="8"/>
        <v>3.5861308634780471</v>
      </c>
      <c r="V113" s="10">
        <f t="shared" si="9"/>
        <v>3.5861313386485563</v>
      </c>
      <c r="W113" s="10">
        <f t="shared" si="10"/>
        <v>4.7517050916212611E-7</v>
      </c>
    </row>
    <row r="114" spans="10:23">
      <c r="J114" s="3">
        <v>1521.5916</v>
      </c>
      <c r="K114" s="9">
        <v>3872</v>
      </c>
      <c r="L114" s="2">
        <v>1</v>
      </c>
      <c r="M114" s="2">
        <f t="shared" si="7"/>
        <v>1521.5916</v>
      </c>
      <c r="N114" s="2">
        <f t="shared" si="11"/>
        <v>1.2378911117807531E-119</v>
      </c>
      <c r="O114" s="2">
        <f t="shared" si="11"/>
        <v>7.7157392732859728E-24</v>
      </c>
      <c r="P114" s="2">
        <f t="shared" si="11"/>
        <v>2.2883593113898216E-30</v>
      </c>
      <c r="Q114" s="2">
        <f t="shared" si="11"/>
        <v>1.0364903284808305E-10</v>
      </c>
      <c r="R114" s="2">
        <f t="shared" si="11"/>
        <v>2.1491870946210827E-89</v>
      </c>
      <c r="S114" s="2">
        <f t="shared" si="11"/>
        <v>1.1062334406031006E-142</v>
      </c>
      <c r="T114" s="10">
        <f t="array" ref="T114">MMULT(L114:S114,$T$6:$T$13)</f>
        <v>3884.3245322559706</v>
      </c>
      <c r="U114" s="10">
        <f t="shared" si="8"/>
        <v>-12.324532255970553</v>
      </c>
      <c r="V114" s="10">
        <f t="shared" si="9"/>
        <v>-12.324532147883701</v>
      </c>
      <c r="W114" s="10">
        <f t="shared" si="10"/>
        <v>1.0808685146912467E-7</v>
      </c>
    </row>
    <row r="115" spans="10:23">
      <c r="J115" s="3">
        <v>1524.2630999999999</v>
      </c>
      <c r="K115" s="9">
        <v>3869</v>
      </c>
      <c r="L115" s="2">
        <v>1</v>
      </c>
      <c r="M115" s="2">
        <f t="shared" si="7"/>
        <v>1524.2630999999999</v>
      </c>
      <c r="N115" s="2">
        <f t="shared" si="11"/>
        <v>2.3734192065275005E-122</v>
      </c>
      <c r="O115" s="2">
        <f t="shared" si="11"/>
        <v>1.3087155879756214E-24</v>
      </c>
      <c r="P115" s="2">
        <f t="shared" si="11"/>
        <v>6.027652566712551E-32</v>
      </c>
      <c r="Q115" s="2">
        <f t="shared" si="11"/>
        <v>2.2440565410162478E-11</v>
      </c>
      <c r="R115" s="2">
        <f t="shared" si="11"/>
        <v>1.941496161827123E-85</v>
      </c>
      <c r="S115" s="2">
        <f t="shared" si="11"/>
        <v>5.4029442015208943E-139</v>
      </c>
      <c r="T115" s="10">
        <f t="array" ref="T115">MMULT(L115:S115,$T$6:$T$13)</f>
        <v>3881.2349643594598</v>
      </c>
      <c r="U115" s="10">
        <f t="shared" si="8"/>
        <v>-12.234964359459809</v>
      </c>
      <c r="V115" s="10">
        <f t="shared" si="9"/>
        <v>-12.234964336058283</v>
      </c>
      <c r="W115" s="10">
        <f t="shared" si="10"/>
        <v>2.3401526050292887E-8</v>
      </c>
    </row>
    <row r="116" spans="10:23">
      <c r="J116" s="3">
        <v>1526.9336000000001</v>
      </c>
      <c r="K116" s="9">
        <v>3844</v>
      </c>
      <c r="L116" s="2">
        <v>1</v>
      </c>
      <c r="M116" s="2">
        <f t="shared" si="7"/>
        <v>1526.9336000000001</v>
      </c>
      <c r="N116" s="2">
        <f t="shared" si="11"/>
        <v>4.2501300913719338E-125</v>
      </c>
      <c r="O116" s="2">
        <f t="shared" si="11"/>
        <v>2.1576162411458544E-25</v>
      </c>
      <c r="P116" s="2">
        <f t="shared" si="11"/>
        <v>1.4467496764038981E-33</v>
      </c>
      <c r="Q116" s="2">
        <f t="shared" si="11"/>
        <v>4.6275941044237417E-12</v>
      </c>
      <c r="R116" s="2">
        <f t="shared" si="11"/>
        <v>1.4200357943270993E-81</v>
      </c>
      <c r="S116" s="2">
        <f t="shared" si="11"/>
        <v>2.3523418631832556E-135</v>
      </c>
      <c r="T116" s="10">
        <f t="array" ref="T116">MMULT(L116:S116,$T$6:$T$13)</f>
        <v>3878.1465530208461</v>
      </c>
      <c r="U116" s="10">
        <f t="shared" si="8"/>
        <v>-34.146553020846113</v>
      </c>
      <c r="V116" s="10">
        <f t="shared" si="9"/>
        <v>-34.146553016020562</v>
      </c>
      <c r="W116" s="10">
        <f t="shared" si="10"/>
        <v>4.825551513931714E-9</v>
      </c>
    </row>
    <row r="117" spans="10:23">
      <c r="J117" s="3">
        <v>1529.6030000000001</v>
      </c>
      <c r="K117" s="9">
        <v>3866</v>
      </c>
      <c r="L117" s="2">
        <v>1</v>
      </c>
      <c r="M117" s="2">
        <f t="shared" si="7"/>
        <v>1529.6030000000001</v>
      </c>
      <c r="N117" s="2">
        <f t="shared" si="11"/>
        <v>7.1105763548708919E-128</v>
      </c>
      <c r="O117" s="2">
        <f t="shared" si="11"/>
        <v>3.4578689715019702E-26</v>
      </c>
      <c r="P117" s="2">
        <f t="shared" si="11"/>
        <v>3.164963705651461E-35</v>
      </c>
      <c r="Q117" s="2">
        <f t="shared" si="11"/>
        <v>9.0903489430900144E-13</v>
      </c>
      <c r="R117" s="2">
        <f t="shared" si="11"/>
        <v>8.4086095872423643E-78</v>
      </c>
      <c r="S117" s="2">
        <f t="shared" si="11"/>
        <v>9.1280418403104756E-132</v>
      </c>
      <c r="T117" s="10">
        <f t="array" ref="T117">MMULT(L117:S117,$T$6:$T$13)</f>
        <v>3875.0594138378983</v>
      </c>
      <c r="U117" s="10">
        <f t="shared" si="8"/>
        <v>-9.0594138378983189</v>
      </c>
      <c r="V117" s="10">
        <f t="shared" si="9"/>
        <v>-9.0594138369501707</v>
      </c>
      <c r="W117" s="10">
        <f t="shared" si="10"/>
        <v>9.4814822659827769E-10</v>
      </c>
    </row>
    <row r="118" spans="10:23">
      <c r="J118" s="3">
        <v>1532.2716</v>
      </c>
      <c r="K118" s="9">
        <v>3868</v>
      </c>
      <c r="L118" s="2">
        <v>1</v>
      </c>
      <c r="M118" s="2">
        <f t="shared" si="7"/>
        <v>1532.2716</v>
      </c>
      <c r="N118" s="2">
        <f t="shared" si="11"/>
        <v>1.1107156322467055E-130</v>
      </c>
      <c r="O118" s="2">
        <f t="shared" si="11"/>
        <v>5.3860746616996543E-27</v>
      </c>
      <c r="P118" s="2">
        <f t="shared" si="11"/>
        <v>6.3085764443107749E-37</v>
      </c>
      <c r="Q118" s="2">
        <f t="shared" si="11"/>
        <v>1.7007993119409047E-13</v>
      </c>
      <c r="R118" s="2">
        <f t="shared" si="11"/>
        <v>4.035816572330275E-74</v>
      </c>
      <c r="S118" s="2">
        <f t="shared" si="11"/>
        <v>3.1602186917562278E-128</v>
      </c>
      <c r="T118" s="10">
        <f t="array" ref="T118">MMULT(L118:S118,$T$6:$T$13)</f>
        <v>3871.9731998514876</v>
      </c>
      <c r="U118" s="10">
        <f t="shared" si="8"/>
        <v>-3.9731998514876068</v>
      </c>
      <c r="V118" s="10">
        <f t="shared" si="9"/>
        <v>-3.9731998513102553</v>
      </c>
      <c r="W118" s="10">
        <f t="shared" si="10"/>
        <v>1.7735146684572101E-10</v>
      </c>
    </row>
    <row r="119" spans="10:23">
      <c r="J119" s="3">
        <v>1534.9391000000001</v>
      </c>
      <c r="K119" s="9">
        <v>3843</v>
      </c>
      <c r="L119" s="2">
        <v>1</v>
      </c>
      <c r="M119" s="2">
        <f t="shared" si="7"/>
        <v>1534.9391000000001</v>
      </c>
      <c r="N119" s="2">
        <f t="shared" si="11"/>
        <v>1.6212300924802731E-133</v>
      </c>
      <c r="O119" s="2">
        <f t="shared" si="11"/>
        <v>8.1558636766266052E-28</v>
      </c>
      <c r="P119" s="2">
        <f t="shared" si="11"/>
        <v>1.1463471224429447E-38</v>
      </c>
      <c r="Q119" s="2">
        <f t="shared" si="11"/>
        <v>3.0316387911888015E-14</v>
      </c>
      <c r="R119" s="2">
        <f t="shared" si="11"/>
        <v>1.568929181846358E-70</v>
      </c>
      <c r="S119" s="2">
        <f t="shared" si="11"/>
        <v>9.75377747067175E-125</v>
      </c>
      <c r="T119" s="10">
        <f t="array" ref="T119">MMULT(L119:S119,$T$6:$T$13)</f>
        <v>3868.8882580066688</v>
      </c>
      <c r="U119" s="10">
        <f t="shared" si="8"/>
        <v>-25.888258006668821</v>
      </c>
      <c r="V119" s="10">
        <f t="shared" si="9"/>
        <v>-25.888258006636988</v>
      </c>
      <c r="W119" s="10">
        <f t="shared" si="10"/>
        <v>3.1832314562052488E-11</v>
      </c>
    </row>
    <row r="120" spans="10:23">
      <c r="J120" s="3">
        <v>1537.6056000000001</v>
      </c>
      <c r="K120" s="9">
        <v>3858</v>
      </c>
      <c r="L120" s="2">
        <v>1</v>
      </c>
      <c r="M120" s="2">
        <f t="shared" si="7"/>
        <v>1537.6056000000001</v>
      </c>
      <c r="N120" s="2">
        <f t="shared" si="11"/>
        <v>2.2108534538265644E-136</v>
      </c>
      <c r="O120" s="2">
        <f t="shared" si="11"/>
        <v>1.200564344117509E-28</v>
      </c>
      <c r="P120" s="2">
        <f t="shared" si="11"/>
        <v>1.8989173846283648E-40</v>
      </c>
      <c r="Q120" s="2">
        <f t="shared" si="11"/>
        <v>5.1481457430653421E-15</v>
      </c>
      <c r="R120" s="2">
        <f t="shared" si="11"/>
        <v>4.9428883841842242E-67</v>
      </c>
      <c r="S120" s="2">
        <f t="shared" si="11"/>
        <v>2.6849285043995297E-121</v>
      </c>
      <c r="T120" s="10">
        <f t="array" ref="T120">MMULT(L120:S120,$T$6:$T$13)</f>
        <v>3865.8044726537573</v>
      </c>
      <c r="U120" s="10">
        <f t="shared" si="8"/>
        <v>-7.8044726537573297</v>
      </c>
      <c r="V120" s="10">
        <f t="shared" si="9"/>
        <v>-7.8044726537518727</v>
      </c>
      <c r="W120" s="10">
        <f t="shared" si="10"/>
        <v>5.4569682106375694E-12</v>
      </c>
    </row>
    <row r="121" spans="10:23">
      <c r="J121" s="3">
        <v>1540.2710999999999</v>
      </c>
      <c r="K121" s="9">
        <v>3837</v>
      </c>
      <c r="L121" s="2">
        <v>1</v>
      </c>
      <c r="M121" s="2">
        <f t="shared" si="7"/>
        <v>1540.2710999999999</v>
      </c>
      <c r="N121" s="2">
        <f t="shared" si="11"/>
        <v>2.8169763010458289E-139</v>
      </c>
      <c r="O121" s="2">
        <f t="shared" si="11"/>
        <v>1.7180388467829711E-29</v>
      </c>
      <c r="P121" s="2">
        <f t="shared" si="11"/>
        <v>2.8677883329582568E-42</v>
      </c>
      <c r="Q121" s="2">
        <f t="shared" si="11"/>
        <v>8.3290831955650069E-16</v>
      </c>
      <c r="R121" s="2">
        <f t="shared" si="11"/>
        <v>1.262306991267938E-63</v>
      </c>
      <c r="S121" s="2">
        <f t="shared" si="11"/>
        <v>6.5925163313530863E-118</v>
      </c>
      <c r="T121" s="10">
        <f t="array" ref="T121">MMULT(L121:S121,$T$6:$T$13)</f>
        <v>3862.7218437926558</v>
      </c>
      <c r="U121" s="10">
        <f t="shared" si="8"/>
        <v>-25.721843792655818</v>
      </c>
      <c r="V121" s="10">
        <f t="shared" si="9"/>
        <v>-25.721843792654909</v>
      </c>
      <c r="W121" s="10">
        <f t="shared" si="10"/>
        <v>0</v>
      </c>
    </row>
    <row r="122" spans="10:23">
      <c r="J122" s="3">
        <v>1542.9357</v>
      </c>
      <c r="K122" s="9">
        <v>3850</v>
      </c>
      <c r="L122" s="2">
        <v>1</v>
      </c>
      <c r="M122" s="2">
        <f t="shared" si="7"/>
        <v>1542.9357</v>
      </c>
      <c r="N122" s="2">
        <f t="shared" si="11"/>
        <v>3.3530377440080041E-142</v>
      </c>
      <c r="O122" s="2">
        <f t="shared" si="11"/>
        <v>2.3899804304207256E-30</v>
      </c>
      <c r="P122" s="2">
        <f t="shared" si="11"/>
        <v>3.9483399024541055E-44</v>
      </c>
      <c r="Q122" s="2">
        <f t="shared" si="11"/>
        <v>1.2838363436349366E-16</v>
      </c>
      <c r="R122" s="2">
        <f t="shared" si="11"/>
        <v>2.6144467671671297E-60</v>
      </c>
      <c r="S122" s="2">
        <f t="shared" si="11"/>
        <v>1.4444655333554465E-114</v>
      </c>
      <c r="T122" s="10">
        <f t="array" ref="T122">MMULT(L122:S122,$T$6:$T$13)</f>
        <v>3859.6402557741671</v>
      </c>
      <c r="U122" s="10">
        <f t="shared" si="8"/>
        <v>-9.6402557741671444</v>
      </c>
      <c r="V122" s="10">
        <f t="shared" si="9"/>
        <v>-9.6402557741671444</v>
      </c>
      <c r="W122" s="10">
        <f t="shared" si="10"/>
        <v>0</v>
      </c>
    </row>
    <row r="123" spans="10:23">
      <c r="J123" s="3">
        <v>1545.598</v>
      </c>
      <c r="K123" s="9">
        <v>3844</v>
      </c>
      <c r="L123" s="2">
        <v>1</v>
      </c>
      <c r="M123" s="2">
        <f t="shared" si="7"/>
        <v>1545.598</v>
      </c>
      <c r="N123" s="2">
        <f t="shared" si="11"/>
        <v>3.7421154333760108E-145</v>
      </c>
      <c r="O123" s="2">
        <f t="shared" si="11"/>
        <v>3.2355063708228901E-31</v>
      </c>
      <c r="P123" s="2">
        <f t="shared" si="11"/>
        <v>4.9677495393761576E-46</v>
      </c>
      <c r="Q123" s="2">
        <f t="shared" si="11"/>
        <v>1.8873535629261905E-17</v>
      </c>
      <c r="R123" s="2">
        <f t="shared" si="11"/>
        <v>4.3756707167561983E-57</v>
      </c>
      <c r="S123" s="2">
        <f t="shared" si="11"/>
        <v>2.8134061869170832E-111</v>
      </c>
      <c r="T123" s="10">
        <f t="array" ref="T123">MMULT(L123:S123,$T$6:$T$13)</f>
        <v>3856.5613276867921</v>
      </c>
      <c r="U123" s="10">
        <f t="shared" si="8"/>
        <v>-12.561327686792083</v>
      </c>
      <c r="V123" s="10">
        <f t="shared" si="9"/>
        <v>-12.561327686792083</v>
      </c>
      <c r="W123" s="10">
        <f t="shared" si="10"/>
        <v>0</v>
      </c>
    </row>
    <row r="124" spans="10:23">
      <c r="J124" s="3">
        <v>1548.2603999999999</v>
      </c>
      <c r="K124" s="9">
        <v>3851</v>
      </c>
      <c r="L124" s="2">
        <v>1</v>
      </c>
      <c r="M124" s="2">
        <f t="shared" si="7"/>
        <v>1548.2603999999999</v>
      </c>
      <c r="N124" s="2">
        <f t="shared" si="11"/>
        <v>3.8922054948428082E-148</v>
      </c>
      <c r="O124" s="2">
        <f t="shared" si="11"/>
        <v>4.2550962818950489E-32</v>
      </c>
      <c r="P124" s="2">
        <f t="shared" si="11"/>
        <v>5.6901015017387953E-48</v>
      </c>
      <c r="Q124" s="2">
        <f t="shared" si="11"/>
        <v>2.6418231398651999E-18</v>
      </c>
      <c r="R124" s="2">
        <f t="shared" si="11"/>
        <v>5.9590453030633245E-54</v>
      </c>
      <c r="S124" s="2">
        <f t="shared" si="11"/>
        <v>4.9051489849503588E-108</v>
      </c>
      <c r="T124" s="10">
        <f t="array" ref="T124">MMULT(L124:S124,$T$6:$T$13)</f>
        <v>3853.4822839502381</v>
      </c>
      <c r="U124" s="10">
        <f t="shared" si="8"/>
        <v>-2.4822839502380702</v>
      </c>
      <c r="V124" s="10">
        <f t="shared" si="9"/>
        <v>-2.4822839502380702</v>
      </c>
      <c r="W124" s="10">
        <f t="shared" si="10"/>
        <v>0</v>
      </c>
    </row>
    <row r="125" spans="10:23">
      <c r="J125" s="3">
        <v>1550.922</v>
      </c>
      <c r="K125" s="9">
        <v>3824</v>
      </c>
      <c r="L125" s="2">
        <v>1</v>
      </c>
      <c r="M125" s="2">
        <f t="shared" si="7"/>
        <v>1550.922</v>
      </c>
      <c r="N125" s="2">
        <f t="shared" si="11"/>
        <v>3.7817651795264774E-151</v>
      </c>
      <c r="O125" s="2">
        <f t="shared" si="11"/>
        <v>5.4399951798557457E-33</v>
      </c>
      <c r="P125" s="2">
        <f t="shared" si="11"/>
        <v>5.9424796627605112E-50</v>
      </c>
      <c r="Q125" s="2">
        <f t="shared" si="11"/>
        <v>3.5233691204118582E-19</v>
      </c>
      <c r="R125" s="2">
        <f t="shared" si="11"/>
        <v>6.5879737064028555E-51</v>
      </c>
      <c r="S125" s="2">
        <f t="shared" si="11"/>
        <v>7.6364192537031219E-105</v>
      </c>
      <c r="T125" s="10">
        <f t="array" ref="T125">MMULT(L125:S125,$T$6:$T$13)</f>
        <v>3850.4041654071143</v>
      </c>
      <c r="U125" s="10">
        <f t="shared" si="8"/>
        <v>-26.404165407114306</v>
      </c>
      <c r="V125" s="10">
        <f t="shared" si="9"/>
        <v>-26.404165407114306</v>
      </c>
      <c r="W125" s="10">
        <f t="shared" si="10"/>
        <v>0</v>
      </c>
    </row>
    <row r="126" spans="10:23">
      <c r="J126" s="3">
        <v>1553.5825</v>
      </c>
      <c r="K126" s="9">
        <v>3845</v>
      </c>
      <c r="L126" s="2">
        <v>1</v>
      </c>
      <c r="M126" s="2">
        <f t="shared" si="7"/>
        <v>1553.5825</v>
      </c>
      <c r="N126" s="2">
        <f t="shared" si="11"/>
        <v>3.4354667599597746E-154</v>
      </c>
      <c r="O126" s="2">
        <f t="shared" si="11"/>
        <v>6.762756434791657E-34</v>
      </c>
      <c r="P126" s="2">
        <f t="shared" si="11"/>
        <v>5.6619970097235615E-52</v>
      </c>
      <c r="Q126" s="2">
        <f t="shared" si="11"/>
        <v>4.4785543449265235E-20</v>
      </c>
      <c r="R126" s="2">
        <f t="shared" si="11"/>
        <v>5.9091229874957557E-48</v>
      </c>
      <c r="S126" s="2">
        <f t="shared" si="11"/>
        <v>1.0608083318656162E-101</v>
      </c>
      <c r="T126" s="10">
        <f t="array" ref="T126">MMULT(L126:S126,$T$6:$T$13)</f>
        <v>3847.3273190049576</v>
      </c>
      <c r="U126" s="10">
        <f t="shared" si="8"/>
        <v>-2.3273190049576442</v>
      </c>
      <c r="V126" s="10">
        <f t="shared" si="9"/>
        <v>-2.3273190049576442</v>
      </c>
      <c r="W126" s="10">
        <f t="shared" si="10"/>
        <v>0</v>
      </c>
    </row>
    <row r="127" spans="10:23">
      <c r="J127" s="3">
        <v>1556.2420999999999</v>
      </c>
      <c r="K127" s="9">
        <v>3826</v>
      </c>
      <c r="L127" s="2">
        <v>1</v>
      </c>
      <c r="M127" s="2">
        <f t="shared" si="7"/>
        <v>1556.2420999999999</v>
      </c>
      <c r="N127" s="2">
        <f t="shared" si="11"/>
        <v>2.9165875199810253E-157</v>
      </c>
      <c r="O127" s="2">
        <f t="shared" si="11"/>
        <v>8.1739343924341872E-35</v>
      </c>
      <c r="P127" s="2">
        <f t="shared" si="11"/>
        <v>4.9206188657686611E-54</v>
      </c>
      <c r="Q127" s="2">
        <f t="shared" si="11"/>
        <v>5.4249963927315428E-21</v>
      </c>
      <c r="R127" s="2">
        <f t="shared" si="11"/>
        <v>4.3034140027121081E-45</v>
      </c>
      <c r="S127" s="2">
        <f t="shared" si="11"/>
        <v>1.3157828999486127E-98</v>
      </c>
      <c r="T127" s="10">
        <f t="array" ref="T127">MMULT(L127:S127,$T$6:$T$13)</f>
        <v>3844.2515134454106</v>
      </c>
      <c r="U127" s="10">
        <f t="shared" si="8"/>
        <v>-18.251513445410637</v>
      </c>
      <c r="V127" s="10">
        <f t="shared" si="9"/>
        <v>-18.25151344541041</v>
      </c>
      <c r="W127" s="10">
        <f t="shared" si="10"/>
        <v>0</v>
      </c>
    </row>
    <row r="128" spans="10:23">
      <c r="J128" s="3">
        <v>1558.9005999999999</v>
      </c>
      <c r="K128" s="9">
        <v>3827</v>
      </c>
      <c r="L128" s="2">
        <v>1</v>
      </c>
      <c r="M128" s="2">
        <f t="shared" si="7"/>
        <v>1558.9005999999999</v>
      </c>
      <c r="N128" s="2">
        <f t="shared" si="11"/>
        <v>2.3154084288325692E-160</v>
      </c>
      <c r="O128" s="2">
        <f t="shared" si="11"/>
        <v>9.6073553154968933E-36</v>
      </c>
      <c r="P128" s="2">
        <f t="shared" si="11"/>
        <v>3.9022832402538799E-56</v>
      </c>
      <c r="Q128" s="2">
        <f t="shared" si="11"/>
        <v>6.2637703984683509E-22</v>
      </c>
      <c r="R128" s="2">
        <f t="shared" si="11"/>
        <v>2.5439456523868905E-42</v>
      </c>
      <c r="S128" s="2">
        <f t="shared" si="11"/>
        <v>1.4566438046146912E-95</v>
      </c>
      <c r="T128" s="10">
        <f t="array" ref="T128">MMULT(L128:S128,$T$6:$T$13)</f>
        <v>3841.1769800268298</v>
      </c>
      <c r="U128" s="10">
        <f t="shared" si="8"/>
        <v>-14.176980026829824</v>
      </c>
      <c r="V128" s="10">
        <f t="shared" si="9"/>
        <v>-14.176980026829824</v>
      </c>
      <c r="W128" s="10">
        <f t="shared" si="10"/>
        <v>0</v>
      </c>
    </row>
    <row r="129" spans="10:23">
      <c r="J129" s="3">
        <v>1561.5581</v>
      </c>
      <c r="K129" s="9">
        <v>3827</v>
      </c>
      <c r="L129" s="2">
        <v>1</v>
      </c>
      <c r="M129" s="2">
        <f t="shared" si="7"/>
        <v>1561.5581</v>
      </c>
      <c r="N129" s="2">
        <f t="shared" si="11"/>
        <v>1.7185530634134715E-163</v>
      </c>
      <c r="O129" s="2">
        <f t="shared" si="11"/>
        <v>1.0980489764052703E-36</v>
      </c>
      <c r="P129" s="2">
        <f t="shared" si="11"/>
        <v>2.8238127975129556E-58</v>
      </c>
      <c r="Q129" s="2">
        <f t="shared" si="11"/>
        <v>6.8934531858814553E-23</v>
      </c>
      <c r="R129" s="2">
        <f t="shared" si="11"/>
        <v>1.2212858049287373E-39</v>
      </c>
      <c r="S129" s="2">
        <f t="shared" si="11"/>
        <v>1.4398451686258953E-92</v>
      </c>
      <c r="T129" s="10">
        <f t="array" ref="T129">MMULT(L129:S129,$T$6:$T$13)</f>
        <v>3838.1036031000372</v>
      </c>
      <c r="U129" s="10">
        <f t="shared" si="8"/>
        <v>-11.103603100037162</v>
      </c>
      <c r="V129" s="10">
        <f t="shared" si="9"/>
        <v>-11.103603100037162</v>
      </c>
      <c r="W129" s="10">
        <f t="shared" si="10"/>
        <v>0</v>
      </c>
    </row>
    <row r="130" spans="10:23">
      <c r="J130" s="3">
        <v>1564.2147</v>
      </c>
      <c r="K130" s="9">
        <v>3811</v>
      </c>
      <c r="L130" s="2">
        <v>1</v>
      </c>
      <c r="M130" s="2">
        <f t="shared" si="7"/>
        <v>1564.2147</v>
      </c>
      <c r="N130" s="2">
        <f t="shared" si="11"/>
        <v>1.1923282698116006E-166</v>
      </c>
      <c r="O130" s="2">
        <f t="shared" si="11"/>
        <v>1.2202889686050328E-37</v>
      </c>
      <c r="P130" s="2">
        <f t="shared" si="11"/>
        <v>1.8643782426851206E-60</v>
      </c>
      <c r="Q130" s="2">
        <f t="shared" si="11"/>
        <v>7.2308459677575735E-24</v>
      </c>
      <c r="R130" s="2">
        <f t="shared" si="11"/>
        <v>4.7636326463566216E-37</v>
      </c>
      <c r="S130" s="2">
        <f t="shared" si="11"/>
        <v>1.2712640117676273E-89</v>
      </c>
      <c r="T130" s="10">
        <f t="array" ref="T130">MMULT(L130:S130,$T$6:$T$13)</f>
        <v>3835.0312670158537</v>
      </c>
      <c r="U130" s="10">
        <f t="shared" si="8"/>
        <v>-24.0312670158537</v>
      </c>
      <c r="V130" s="10">
        <f t="shared" si="9"/>
        <v>-24.031267015853928</v>
      </c>
      <c r="W130" s="10">
        <f t="shared" si="10"/>
        <v>0</v>
      </c>
    </row>
    <row r="131" spans="10:23">
      <c r="J131" s="3">
        <v>1566.8704</v>
      </c>
      <c r="K131" s="9">
        <v>3817</v>
      </c>
      <c r="L131" s="2">
        <v>1</v>
      </c>
      <c r="M131" s="2">
        <f t="shared" si="7"/>
        <v>1566.8704</v>
      </c>
      <c r="N131" s="2">
        <f t="shared" si="11"/>
        <v>7.7331626975642323E-170</v>
      </c>
      <c r="O131" s="2">
        <f t="shared" si="11"/>
        <v>1.3186801603005437E-38</v>
      </c>
      <c r="P131" s="2">
        <f t="shared" si="11"/>
        <v>1.1231929266645971E-62</v>
      </c>
      <c r="Q131" s="2">
        <f t="shared" si="11"/>
        <v>7.2295985898169719E-25</v>
      </c>
      <c r="R131" s="2">
        <f t="shared" si="11"/>
        <v>1.5099459916009547E-34</v>
      </c>
      <c r="S131" s="2">
        <f t="shared" si="11"/>
        <v>1.0026792980797162E-86</v>
      </c>
      <c r="T131" s="10">
        <f t="array" ref="T131">MMULT(L131:S131,$T$6:$T$13)</f>
        <v>3831.9599717742803</v>
      </c>
      <c r="U131" s="10">
        <f t="shared" si="8"/>
        <v>-14.959971774280348</v>
      </c>
      <c r="V131" s="10">
        <f t="shared" si="9"/>
        <v>-14.95997177428012</v>
      </c>
      <c r="W131" s="10">
        <f t="shared" si="10"/>
        <v>0</v>
      </c>
    </row>
    <row r="132" spans="10:23">
      <c r="J132" s="3">
        <v>1569.5237</v>
      </c>
      <c r="K132" s="9">
        <v>3814</v>
      </c>
      <c r="L132" s="2">
        <v>1</v>
      </c>
      <c r="M132" s="2">
        <f t="shared" si="7"/>
        <v>1569.5237</v>
      </c>
      <c r="N132" s="2">
        <f t="shared" si="11"/>
        <v>4.70873311999859E-173</v>
      </c>
      <c r="O132" s="2">
        <f t="shared" si="11"/>
        <v>1.3874621388513173E-39</v>
      </c>
      <c r="P132" s="2">
        <f t="shared" si="11"/>
        <v>6.1933603187327804E-65</v>
      </c>
      <c r="Q132" s="2">
        <f t="shared" si="11"/>
        <v>6.8994797303363224E-26</v>
      </c>
      <c r="R132" s="2">
        <f t="shared" si="11"/>
        <v>3.8782907568655949E-32</v>
      </c>
      <c r="S132" s="2">
        <f t="shared" si="11"/>
        <v>7.0395979802696386E-84</v>
      </c>
      <c r="T132" s="10">
        <f t="array" ref="T132">MMULT(L132:S132,$T$6:$T$13)</f>
        <v>3828.8914521129973</v>
      </c>
      <c r="U132" s="10">
        <f t="shared" si="8"/>
        <v>-14.891452112997285</v>
      </c>
      <c r="V132" s="10">
        <f t="shared" si="9"/>
        <v>-14.891452112997513</v>
      </c>
      <c r="W132" s="10">
        <f t="shared" si="10"/>
        <v>0</v>
      </c>
    </row>
    <row r="133" spans="10:23">
      <c r="J133" s="3">
        <v>1572.1774</v>
      </c>
      <c r="K133" s="9">
        <v>3791</v>
      </c>
      <c r="L133" s="2">
        <v>1</v>
      </c>
      <c r="M133" s="2">
        <f t="shared" si="7"/>
        <v>1572.1774</v>
      </c>
      <c r="N133" s="2">
        <f t="shared" si="11"/>
        <v>2.6710231022751083E-176</v>
      </c>
      <c r="O133" s="2">
        <f t="shared" si="11"/>
        <v>1.4180443062452226E-40</v>
      </c>
      <c r="P133" s="2">
        <f t="shared" si="11"/>
        <v>3.1089398760629621E-67</v>
      </c>
      <c r="Q133" s="2">
        <f t="shared" si="11"/>
        <v>6.2696422581473098E-27</v>
      </c>
      <c r="R133" s="2">
        <f t="shared" si="11"/>
        <v>8.1211726118150191E-30</v>
      </c>
      <c r="S133" s="2">
        <f t="shared" si="11"/>
        <v>4.4304834865737512E-81</v>
      </c>
      <c r="T133" s="10">
        <f t="array" ref="T133">MMULT(L133:S133,$T$6:$T$13)</f>
        <v>3825.8224698549993</v>
      </c>
      <c r="U133" s="10">
        <f t="shared" si="8"/>
        <v>-34.822469854999326</v>
      </c>
      <c r="V133" s="10">
        <f t="shared" si="9"/>
        <v>-34.822469854999554</v>
      </c>
      <c r="W133" s="10">
        <f t="shared" si="10"/>
        <v>0</v>
      </c>
    </row>
    <row r="134" spans="10:23">
      <c r="J134" s="3">
        <v>1574.83</v>
      </c>
      <c r="K134" s="9">
        <v>3789</v>
      </c>
      <c r="L134" s="2">
        <v>1</v>
      </c>
      <c r="M134" s="2">
        <f t="shared" si="7"/>
        <v>1574.83</v>
      </c>
      <c r="N134" s="2">
        <f t="shared" si="11"/>
        <v>1.4175055211518357E-179</v>
      </c>
      <c r="O134" s="2">
        <f t="shared" si="11"/>
        <v>1.4096466997247985E-41</v>
      </c>
      <c r="P134" s="2">
        <f t="shared" si="11"/>
        <v>1.425043013412187E-69</v>
      </c>
      <c r="Q134" s="2">
        <f t="shared" si="11"/>
        <v>5.4323850150782388E-28</v>
      </c>
      <c r="R134" s="2">
        <f t="shared" si="11"/>
        <v>1.3823558304881359E-27</v>
      </c>
      <c r="S134" s="2">
        <f t="shared" si="11"/>
        <v>2.4906271624572164E-78</v>
      </c>
      <c r="T134" s="10">
        <f t="array" ref="T134">MMULT(L134:S134,$T$6:$T$13)</f>
        <v>3822.7547597379689</v>
      </c>
      <c r="U134" s="10">
        <f t="shared" si="8"/>
        <v>-33.754759737968925</v>
      </c>
      <c r="V134" s="10">
        <f t="shared" si="9"/>
        <v>-33.754759737968698</v>
      </c>
      <c r="W134" s="10">
        <f t="shared" si="10"/>
        <v>0</v>
      </c>
    </row>
    <row r="135" spans="10:23">
      <c r="J135" s="3">
        <v>1577.4813999999999</v>
      </c>
      <c r="K135" s="9">
        <v>3809</v>
      </c>
      <c r="L135" s="2">
        <v>1</v>
      </c>
      <c r="M135" s="2">
        <f t="shared" si="7"/>
        <v>1577.4813999999999</v>
      </c>
      <c r="N135" s="2">
        <f t="shared" si="11"/>
        <v>7.0405770194272609E-183</v>
      </c>
      <c r="O135" s="2">
        <f t="shared" si="11"/>
        <v>1.3631277934210531E-42</v>
      </c>
      <c r="P135" s="2">
        <f t="shared" si="11"/>
        <v>5.9664228635619332E-72</v>
      </c>
      <c r="Q135" s="2">
        <f t="shared" si="11"/>
        <v>4.4887682510202071E-29</v>
      </c>
      <c r="R135" s="2">
        <f t="shared" si="11"/>
        <v>1.9128253978351799E-25</v>
      </c>
      <c r="S135" s="2">
        <f t="shared" si="11"/>
        <v>1.2504872041430612E-75</v>
      </c>
      <c r="T135" s="10">
        <f t="array" ref="T135">MMULT(L135:S135,$T$6:$T$13)</f>
        <v>3819.6884374110832</v>
      </c>
      <c r="U135" s="10">
        <f t="shared" si="8"/>
        <v>-10.688437411083214</v>
      </c>
      <c r="V135" s="10">
        <f t="shared" si="9"/>
        <v>-10.688437411083441</v>
      </c>
      <c r="W135" s="10">
        <f t="shared" si="10"/>
        <v>0</v>
      </c>
    </row>
    <row r="136" spans="10:23">
      <c r="J136" s="3">
        <v>1580.1321</v>
      </c>
      <c r="K136" s="9">
        <v>3814</v>
      </c>
      <c r="L136" s="2">
        <v>1</v>
      </c>
      <c r="M136" s="2">
        <f t="shared" si="7"/>
        <v>1580.1321</v>
      </c>
      <c r="N136" s="2">
        <f t="shared" si="11"/>
        <v>3.268417915123771E-186</v>
      </c>
      <c r="O136" s="2">
        <f t="shared" si="11"/>
        <v>1.2817128323804455E-43</v>
      </c>
      <c r="P136" s="2">
        <f t="shared" si="11"/>
        <v>2.2796356295759906E-74</v>
      </c>
      <c r="Q136" s="2">
        <f t="shared" si="11"/>
        <v>3.535665305875731E-30</v>
      </c>
      <c r="R136" s="2">
        <f t="shared" si="11"/>
        <v>2.1541925814060138E-23</v>
      </c>
      <c r="S136" s="2">
        <f t="shared" si="11"/>
        <v>5.6146597957752086E-73</v>
      </c>
      <c r="T136" s="10">
        <f t="array" ref="T136">MMULT(L136:S136,$T$6:$T$13)</f>
        <v>3816.6229246284497</v>
      </c>
      <c r="U136" s="10">
        <f t="shared" si="8"/>
        <v>-2.6229246284497094</v>
      </c>
      <c r="V136" s="10">
        <f t="shared" si="9"/>
        <v>-2.6229246284497094</v>
      </c>
      <c r="W136" s="10">
        <f t="shared" si="10"/>
        <v>0</v>
      </c>
    </row>
    <row r="137" spans="10:23">
      <c r="J137" s="3">
        <v>1582.7817</v>
      </c>
      <c r="K137" s="9">
        <v>3779</v>
      </c>
      <c r="L137" s="2">
        <v>1</v>
      </c>
      <c r="M137" s="2">
        <f t="shared" si="7"/>
        <v>1582.7817</v>
      </c>
      <c r="N137" s="2">
        <f t="shared" si="11"/>
        <v>1.4198632878647001E-189</v>
      </c>
      <c r="O137" s="2">
        <f t="shared" si="11"/>
        <v>1.1723043220704256E-44</v>
      </c>
      <c r="P137" s="2">
        <f t="shared" si="11"/>
        <v>7.9558788024922905E-77</v>
      </c>
      <c r="Q137" s="2">
        <f t="shared" si="11"/>
        <v>2.6558922029365912E-31</v>
      </c>
      <c r="R137" s="2">
        <f t="shared" si="11"/>
        <v>1.973460146163001E-21</v>
      </c>
      <c r="S137" s="2">
        <f t="shared" si="11"/>
        <v>2.2526294844737162E-70</v>
      </c>
      <c r="T137" s="10">
        <f t="array" ref="T137">MMULT(L137:S137,$T$6:$T$13)</f>
        <v>3813.5586839867829</v>
      </c>
      <c r="U137" s="10">
        <f t="shared" si="8"/>
        <v>-34.558683986782853</v>
      </c>
      <c r="V137" s="10">
        <f t="shared" si="9"/>
        <v>-34.55868398678308</v>
      </c>
      <c r="W137" s="10">
        <f t="shared" si="10"/>
        <v>0</v>
      </c>
    </row>
    <row r="138" spans="10:23">
      <c r="J138" s="3">
        <v>1585.4303</v>
      </c>
      <c r="K138" s="9">
        <v>3775</v>
      </c>
      <c r="L138" s="2">
        <v>1</v>
      </c>
      <c r="M138" s="2">
        <f t="shared" si="7"/>
        <v>1585.4303</v>
      </c>
      <c r="N138" s="2">
        <f t="shared" ref="N138:S169" si="12">EXP(-1*($J138-N$15)^2/N$16^2)</f>
        <v>5.7709074260195463E-193</v>
      </c>
      <c r="O138" s="2">
        <f t="shared" si="12"/>
        <v>1.0429441329338775E-45</v>
      </c>
      <c r="P138" s="2">
        <f t="shared" si="12"/>
        <v>2.5359308070224578E-79</v>
      </c>
      <c r="Q138" s="2">
        <f t="shared" si="12"/>
        <v>1.9025132022543994E-32</v>
      </c>
      <c r="R138" s="2">
        <f t="shared" si="12"/>
        <v>1.4712498991401405E-19</v>
      </c>
      <c r="S138" s="2">
        <f t="shared" si="12"/>
        <v>8.0785468799870262E-68</v>
      </c>
      <c r="T138" s="10">
        <f t="array" ref="T138">MMULT(L138:S138,$T$6:$T$13)</f>
        <v>3810.4955998369041</v>
      </c>
      <c r="U138" s="10">
        <f t="shared" si="8"/>
        <v>-35.495599836904148</v>
      </c>
      <c r="V138" s="10">
        <f t="shared" si="9"/>
        <v>-35.495599836904375</v>
      </c>
      <c r="W138" s="10">
        <f t="shared" si="10"/>
        <v>0</v>
      </c>
    </row>
    <row r="139" spans="10:23">
      <c r="J139" s="3">
        <v>1588.078</v>
      </c>
      <c r="K139" s="9">
        <v>3773</v>
      </c>
      <c r="L139" s="2">
        <v>1</v>
      </c>
      <c r="M139" s="2">
        <f t="shared" si="7"/>
        <v>1588.078</v>
      </c>
      <c r="N139" s="2">
        <f t="shared" si="12"/>
        <v>2.1939905578149151E-196</v>
      </c>
      <c r="O139" s="2">
        <f t="shared" si="12"/>
        <v>9.0245687983831636E-47</v>
      </c>
      <c r="P139" s="2">
        <f t="shared" si="12"/>
        <v>7.3817997167087551E-82</v>
      </c>
      <c r="Q139" s="2">
        <f t="shared" si="12"/>
        <v>1.2995777567687989E-33</v>
      </c>
      <c r="R139" s="2">
        <f t="shared" si="12"/>
        <v>8.9294550646124033E-18</v>
      </c>
      <c r="S139" s="2">
        <f t="shared" si="12"/>
        <v>2.5906080841074743E-65</v>
      </c>
      <c r="T139" s="10">
        <f t="array" ref="T139">MMULT(L139:S139,$T$6:$T$13)</f>
        <v>3807.4335565296351</v>
      </c>
      <c r="U139" s="10">
        <f t="shared" si="8"/>
        <v>-34.433556529635098</v>
      </c>
      <c r="V139" s="10">
        <f t="shared" si="9"/>
        <v>-34.433556529635098</v>
      </c>
      <c r="W139" s="10">
        <f t="shared" si="10"/>
        <v>0</v>
      </c>
    </row>
    <row r="140" spans="10:23">
      <c r="J140" s="3">
        <v>1590.7247</v>
      </c>
      <c r="K140" s="9">
        <v>3767</v>
      </c>
      <c r="L140" s="2">
        <v>1</v>
      </c>
      <c r="M140" s="2">
        <f t="shared" si="7"/>
        <v>1590.7247</v>
      </c>
      <c r="N140" s="2">
        <f t="shared" si="12"/>
        <v>7.8051292016306875E-200</v>
      </c>
      <c r="O140" s="2">
        <f t="shared" si="12"/>
        <v>7.5960901548562104E-48</v>
      </c>
      <c r="P140" s="2">
        <f t="shared" si="12"/>
        <v>1.9629166329170093E-84</v>
      </c>
      <c r="Q140" s="2">
        <f t="shared" si="12"/>
        <v>8.4664406749885775E-35</v>
      </c>
      <c r="R140" s="2">
        <f t="shared" si="12"/>
        <v>4.4123706342190129E-16</v>
      </c>
      <c r="S140" s="2">
        <f t="shared" si="12"/>
        <v>7.4276572814765384E-63</v>
      </c>
      <c r="T140" s="10">
        <f t="array" ref="T140">MMULT(L140:S140,$T$6:$T$13)</f>
        <v>3804.3726697141537</v>
      </c>
      <c r="U140" s="10">
        <f t="shared" si="8"/>
        <v>-37.372669714153744</v>
      </c>
      <c r="V140" s="10">
        <f t="shared" si="9"/>
        <v>-37.372669714153744</v>
      </c>
      <c r="W140" s="10">
        <f t="shared" si="10"/>
        <v>0</v>
      </c>
    </row>
    <row r="141" spans="10:23">
      <c r="J141" s="3">
        <v>1593.3693000000001</v>
      </c>
      <c r="K141" s="9">
        <v>3755</v>
      </c>
      <c r="L141" s="2">
        <v>1</v>
      </c>
      <c r="M141" s="2">
        <f t="shared" si="7"/>
        <v>1593.3693000000001</v>
      </c>
      <c r="N141" s="2">
        <f t="shared" si="12"/>
        <v>2.6071525904760167E-203</v>
      </c>
      <c r="O141" s="2">
        <f t="shared" si="12"/>
        <v>6.2261631327197078E-49</v>
      </c>
      <c r="P141" s="2">
        <f t="shared" si="12"/>
        <v>4.7807626248352868E-87</v>
      </c>
      <c r="Q141" s="2">
        <f t="shared" si="12"/>
        <v>5.2668790929560247E-36</v>
      </c>
      <c r="R141" s="2">
        <f t="shared" si="12"/>
        <v>1.7728794002972958E-14</v>
      </c>
      <c r="S141" s="2">
        <f t="shared" si="12"/>
        <v>1.8999669769267841E-60</v>
      </c>
      <c r="T141" s="10">
        <f t="array" ref="T141">MMULT(L141:S141,$T$6:$T$13)</f>
        <v>3801.3142115314299</v>
      </c>
      <c r="U141" s="10">
        <f t="shared" si="8"/>
        <v>-46.314211531429919</v>
      </c>
      <c r="V141" s="10">
        <f t="shared" si="9"/>
        <v>-46.31421153142719</v>
      </c>
      <c r="W141" s="10">
        <f t="shared" si="10"/>
        <v>2.7284841053187847E-12</v>
      </c>
    </row>
    <row r="142" spans="10:23">
      <c r="J142" s="3">
        <v>1596.0138999999999</v>
      </c>
      <c r="K142" s="9">
        <v>3768</v>
      </c>
      <c r="L142" s="2">
        <v>1</v>
      </c>
      <c r="M142" s="2">
        <f t="shared" si="7"/>
        <v>1596.0138999999999</v>
      </c>
      <c r="N142" s="2">
        <f t="shared" si="12"/>
        <v>8.1258592768198016E-207</v>
      </c>
      <c r="O142" s="2">
        <f t="shared" si="12"/>
        <v>4.959863353498578E-50</v>
      </c>
      <c r="P142" s="2">
        <f t="shared" si="12"/>
        <v>1.0615021226132486E-89</v>
      </c>
      <c r="Q142" s="2">
        <f t="shared" si="12"/>
        <v>3.1219571290509715E-37</v>
      </c>
      <c r="R142" s="2">
        <f t="shared" si="12"/>
        <v>5.8106627594119102E-13</v>
      </c>
      <c r="S142" s="2">
        <f t="shared" si="12"/>
        <v>4.3556506465893076E-58</v>
      </c>
      <c r="T142" s="10">
        <f t="array" ref="T142">MMULT(L142:S142,$T$6:$T$13)</f>
        <v>3798.2557533487852</v>
      </c>
      <c r="U142" s="10">
        <f t="shared" si="8"/>
        <v>-30.25575334878522</v>
      </c>
      <c r="V142" s="10">
        <f t="shared" si="9"/>
        <v>-30.255753348700864</v>
      </c>
      <c r="W142" s="10">
        <f t="shared" si="10"/>
        <v>8.4355633589439094E-11</v>
      </c>
    </row>
    <row r="143" spans="10:23">
      <c r="J143" s="3">
        <v>1598.6576</v>
      </c>
      <c r="K143" s="9">
        <v>3758</v>
      </c>
      <c r="L143" s="2">
        <v>1</v>
      </c>
      <c r="M143" s="2">
        <f t="shared" si="7"/>
        <v>1598.6576</v>
      </c>
      <c r="N143" s="2">
        <f t="shared" si="12"/>
        <v>2.3697211328302982E-210</v>
      </c>
      <c r="O143" s="2">
        <f t="shared" si="12"/>
        <v>3.8434213747212382E-51</v>
      </c>
      <c r="P143" s="2">
        <f t="shared" si="12"/>
        <v>2.1532600018088024E-92</v>
      </c>
      <c r="Q143" s="2">
        <f t="shared" si="12"/>
        <v>1.7650212854633021E-38</v>
      </c>
      <c r="R143" s="2">
        <f t="shared" si="12"/>
        <v>1.5518180620616619E-11</v>
      </c>
      <c r="S143" s="2">
        <f t="shared" si="12"/>
        <v>8.9329284394190521E-56</v>
      </c>
      <c r="T143" s="10">
        <f t="array" ref="T143">MMULT(L143:S143,$T$6:$T$13)</f>
        <v>3795.198336010847</v>
      </c>
      <c r="U143" s="10">
        <f t="shared" si="8"/>
        <v>-37.198336010847015</v>
      </c>
      <c r="V143" s="10">
        <f t="shared" si="9"/>
        <v>-37.198336008583738</v>
      </c>
      <c r="W143" s="10">
        <f t="shared" si="10"/>
        <v>2.2632775653619319E-9</v>
      </c>
    </row>
    <row r="144" spans="10:23">
      <c r="J144" s="3">
        <v>1601.3004000000001</v>
      </c>
      <c r="K144" s="9">
        <v>3739</v>
      </c>
      <c r="L144" s="2">
        <v>1</v>
      </c>
      <c r="M144" s="2">
        <f t="shared" si="7"/>
        <v>1601.3004000000001</v>
      </c>
      <c r="N144" s="2">
        <f t="shared" si="12"/>
        <v>6.4666742888273668E-214</v>
      </c>
      <c r="O144" s="2">
        <f t="shared" si="12"/>
        <v>2.897196821597851E-52</v>
      </c>
      <c r="P144" s="2">
        <f t="shared" si="12"/>
        <v>3.9908462673532935E-95</v>
      </c>
      <c r="Q144" s="2">
        <f t="shared" si="12"/>
        <v>9.517958269721244E-40</v>
      </c>
      <c r="R144" s="2">
        <f t="shared" si="12"/>
        <v>3.377651771959787E-10</v>
      </c>
      <c r="S144" s="2">
        <f t="shared" si="12"/>
        <v>1.6391438469203563E-53</v>
      </c>
      <c r="T144" s="10">
        <f t="array" ref="T144">MMULT(L144:S144,$T$6:$T$13)</f>
        <v>3792.1419595603375</v>
      </c>
      <c r="U144" s="10">
        <f t="shared" si="8"/>
        <v>-53.141959560337455</v>
      </c>
      <c r="V144" s="10">
        <f t="shared" si="9"/>
        <v>-53.141959511075811</v>
      </c>
      <c r="W144" s="10">
        <f t="shared" si="10"/>
        <v>4.9261643653153442E-8</v>
      </c>
    </row>
    <row r="145" spans="10:23">
      <c r="J145" s="3">
        <v>1603.942</v>
      </c>
      <c r="K145" s="9">
        <v>3781</v>
      </c>
      <c r="L145" s="2">
        <v>1</v>
      </c>
      <c r="M145" s="2">
        <f t="shared" si="7"/>
        <v>1603.942</v>
      </c>
      <c r="N145" s="2">
        <f t="shared" si="12"/>
        <v>1.6529545540441317E-217</v>
      </c>
      <c r="O145" s="2">
        <f t="shared" si="12"/>
        <v>2.1251612784460707E-53</v>
      </c>
      <c r="P145" s="2">
        <f t="shared" si="12"/>
        <v>6.7637007785494582E-98</v>
      </c>
      <c r="Q145" s="2">
        <f t="shared" si="12"/>
        <v>4.8975334888309879E-41</v>
      </c>
      <c r="R145" s="2">
        <f t="shared" si="12"/>
        <v>5.991027502382287E-9</v>
      </c>
      <c r="S145" s="2">
        <f t="shared" si="12"/>
        <v>2.6898146890471194E-51</v>
      </c>
      <c r="T145" s="10">
        <f t="array" ref="T145">MMULT(L145:S145,$T$6:$T$13)</f>
        <v>3789.0869716774864</v>
      </c>
      <c r="U145" s="10">
        <f t="shared" si="8"/>
        <v>-8.0869716774864173</v>
      </c>
      <c r="V145" s="10">
        <f t="shared" si="9"/>
        <v>-8.0869708037137116</v>
      </c>
      <c r="W145" s="10">
        <f t="shared" si="10"/>
        <v>8.7377270574506838E-7</v>
      </c>
    </row>
    <row r="146" spans="10:23">
      <c r="J146" s="3">
        <v>1606.5827999999999</v>
      </c>
      <c r="K146" s="9">
        <v>3759</v>
      </c>
      <c r="L146" s="2">
        <v>1</v>
      </c>
      <c r="M146" s="2">
        <f t="shared" si="7"/>
        <v>1606.5827999999999</v>
      </c>
      <c r="N146" s="2">
        <f t="shared" si="12"/>
        <v>3.9530029023125528E-221</v>
      </c>
      <c r="O146" s="2">
        <f t="shared" si="12"/>
        <v>1.5163585713804945E-54</v>
      </c>
      <c r="P146" s="2">
        <f t="shared" si="12"/>
        <v>1.0473228568473918E-100</v>
      </c>
      <c r="Q146" s="2">
        <f t="shared" si="12"/>
        <v>2.4036955222009317E-42</v>
      </c>
      <c r="R146" s="2">
        <f t="shared" si="12"/>
        <v>8.665417151388593E-8</v>
      </c>
      <c r="S146" s="2">
        <f t="shared" si="12"/>
        <v>3.950927650347533E-49</v>
      </c>
      <c r="T146" s="10">
        <f t="array" ref="T146">MMULT(L146:S146,$T$6:$T$13)</f>
        <v>3786.0329199280282</v>
      </c>
      <c r="U146" s="10">
        <f t="shared" si="8"/>
        <v>-27.03291992802815</v>
      </c>
      <c r="V146" s="10">
        <f t="shared" si="9"/>
        <v>-27.032907289782088</v>
      </c>
      <c r="W146" s="10">
        <f t="shared" si="10"/>
        <v>1.2638246062124381E-5</v>
      </c>
    </row>
    <row r="147" spans="10:23">
      <c r="J147" s="3">
        <v>1609.2225000000001</v>
      </c>
      <c r="K147" s="9">
        <v>3740</v>
      </c>
      <c r="L147" s="2">
        <v>1</v>
      </c>
      <c r="M147" s="2">
        <f t="shared" ref="M147:M210" si="13">J147</f>
        <v>1609.2225000000001</v>
      </c>
      <c r="N147" s="2">
        <f t="shared" si="12"/>
        <v>8.8536716068212846E-225</v>
      </c>
      <c r="O147" s="2">
        <f t="shared" si="12"/>
        <v>1.0528139403950059E-55</v>
      </c>
      <c r="P147" s="2">
        <f t="shared" si="12"/>
        <v>1.4829142732055081E-103</v>
      </c>
      <c r="Q147" s="2">
        <f t="shared" si="12"/>
        <v>1.1256962196467186E-43</v>
      </c>
      <c r="R147" s="2">
        <f t="shared" si="12"/>
        <v>1.0219807979622436E-6</v>
      </c>
      <c r="S147" s="2">
        <f t="shared" si="12"/>
        <v>5.192210015398898E-47</v>
      </c>
      <c r="T147" s="10">
        <f t="array" ref="T147">MMULT(L147:S147,$T$6:$T$13)</f>
        <v>3782.9802649695953</v>
      </c>
      <c r="U147" s="10">
        <f t="shared" ref="U147:U210" si="14">K147-T147</f>
        <v>-42.980264969595282</v>
      </c>
      <c r="V147" s="10">
        <f t="shared" ref="V147:V210" si="15">K147-$T$6-$T$7*J147</f>
        <v>-42.980115916816885</v>
      </c>
      <c r="W147" s="10">
        <f t="shared" ref="W147:W210" si="16">T147-$T$6-$T$7*J147</f>
        <v>1.4905277839716291E-4</v>
      </c>
    </row>
    <row r="148" spans="10:23">
      <c r="J148" s="3">
        <v>1611.8613</v>
      </c>
      <c r="K148" s="9">
        <v>3748</v>
      </c>
      <c r="L148" s="2">
        <v>1</v>
      </c>
      <c r="M148" s="2">
        <f t="shared" si="13"/>
        <v>1611.8613</v>
      </c>
      <c r="N148" s="2">
        <f t="shared" si="12"/>
        <v>1.8561252310923947E-228</v>
      </c>
      <c r="O148" s="2">
        <f t="shared" si="12"/>
        <v>7.1115995084452473E-57</v>
      </c>
      <c r="P148" s="2">
        <f t="shared" si="12"/>
        <v>1.9192007693258034E-106</v>
      </c>
      <c r="Q148" s="2">
        <f t="shared" si="12"/>
        <v>5.0295102857216863E-45</v>
      </c>
      <c r="R148" s="2">
        <f t="shared" si="12"/>
        <v>9.8320133179454387E-6</v>
      </c>
      <c r="S148" s="2">
        <f t="shared" si="12"/>
        <v>6.1079614557215794E-45</v>
      </c>
      <c r="T148" s="10">
        <f t="array" ref="T148">MMULT(L148:S148,$T$6:$T$13)</f>
        <v>3779.9297993555774</v>
      </c>
      <c r="U148" s="10">
        <f t="shared" si="14"/>
        <v>-31.929799355577416</v>
      </c>
      <c r="V148" s="10">
        <f t="shared" si="15"/>
        <v>-31.928365386461564</v>
      </c>
      <c r="W148" s="10">
        <f t="shared" si="16"/>
        <v>1.4339691158511414E-3</v>
      </c>
    </row>
    <row r="149" spans="10:23">
      <c r="J149" s="3">
        <v>1614.4991</v>
      </c>
      <c r="K149" s="9">
        <v>3764</v>
      </c>
      <c r="L149" s="2">
        <v>1</v>
      </c>
      <c r="M149" s="2">
        <f t="shared" si="13"/>
        <v>1614.4991</v>
      </c>
      <c r="N149" s="2">
        <f t="shared" si="12"/>
        <v>3.6437659860940068E-232</v>
      </c>
      <c r="O149" s="2">
        <f t="shared" si="12"/>
        <v>4.6741922390825988E-58</v>
      </c>
      <c r="P149" s="2">
        <f t="shared" si="12"/>
        <v>2.2711525837376415E-109</v>
      </c>
      <c r="Q149" s="2">
        <f t="shared" si="12"/>
        <v>2.1442066942722525E-46</v>
      </c>
      <c r="R149" s="2">
        <f t="shared" si="12"/>
        <v>7.7169645073794856E-5</v>
      </c>
      <c r="S149" s="2">
        <f t="shared" si="12"/>
        <v>6.431375890880957E-43</v>
      </c>
      <c r="T149" s="10">
        <f t="array" ref="T149">MMULT(L149:S149,$T$6:$T$13)</f>
        <v>3776.8890263049561</v>
      </c>
      <c r="U149" s="10">
        <f t="shared" si="14"/>
        <v>-12.889026304956133</v>
      </c>
      <c r="V149" s="10">
        <f t="shared" si="15"/>
        <v>-12.87777134789394</v>
      </c>
      <c r="W149" s="10">
        <f t="shared" si="16"/>
        <v>1.1254957062192261E-2</v>
      </c>
    </row>
    <row r="150" spans="10:23">
      <c r="J150" s="3">
        <v>1617.1349</v>
      </c>
      <c r="K150" s="9">
        <v>3752</v>
      </c>
      <c r="L150" s="2">
        <v>1</v>
      </c>
      <c r="M150" s="2">
        <f t="shared" si="13"/>
        <v>1617.1349</v>
      </c>
      <c r="N150" s="2">
        <f t="shared" si="12"/>
        <v>6.7206213859240334E-236</v>
      </c>
      <c r="O150" s="2">
        <f t="shared" si="12"/>
        <v>2.9925311054565286E-59</v>
      </c>
      <c r="P150" s="2">
        <f t="shared" si="12"/>
        <v>2.4641748225680307E-112</v>
      </c>
      <c r="Q150" s="2">
        <f t="shared" si="12"/>
        <v>8.7337170895377176E-48</v>
      </c>
      <c r="R150" s="2">
        <f t="shared" si="12"/>
        <v>4.9393040765934406E-4</v>
      </c>
      <c r="S150" s="2">
        <f t="shared" si="12"/>
        <v>6.0518634413809449E-41</v>
      </c>
      <c r="T150" s="10">
        <f t="array" ref="T150">MMULT(L150:S150,$T$6:$T$13)</f>
        <v>3773.9015285344249</v>
      </c>
      <c r="U150" s="10">
        <f t="shared" si="14"/>
        <v>-21.90152853442487</v>
      </c>
      <c r="V150" s="10">
        <f t="shared" si="15"/>
        <v>-21.829490292902619</v>
      </c>
      <c r="W150" s="10">
        <f t="shared" si="16"/>
        <v>7.2038241522250246E-2</v>
      </c>
    </row>
    <row r="151" spans="10:23">
      <c r="J151" s="3">
        <v>1619.7708</v>
      </c>
      <c r="K151" s="9">
        <v>3751</v>
      </c>
      <c r="L151" s="2">
        <v>1</v>
      </c>
      <c r="M151" s="2">
        <f t="shared" si="13"/>
        <v>1619.7708</v>
      </c>
      <c r="N151" s="2">
        <f t="shared" si="12"/>
        <v>1.1567549827990215E-239</v>
      </c>
      <c r="O151" s="2">
        <f t="shared" si="12"/>
        <v>1.8621981103502933E-60</v>
      </c>
      <c r="P151" s="2">
        <f t="shared" si="12"/>
        <v>2.4382444031012115E-115</v>
      </c>
      <c r="Q151" s="2">
        <f t="shared" si="12"/>
        <v>3.390300227662777E-49</v>
      </c>
      <c r="R151" s="2">
        <f t="shared" si="12"/>
        <v>2.5824838340938109E-3</v>
      </c>
      <c r="S151" s="2">
        <f t="shared" si="12"/>
        <v>5.1082893852385392E-39</v>
      </c>
      <c r="T151" s="10">
        <f t="array" ref="T151">MMULT(L151:S151,$T$6:$T$13)</f>
        <v>3771.1577409691777</v>
      </c>
      <c r="U151" s="10">
        <f t="shared" si="14"/>
        <v>-20.157740969177667</v>
      </c>
      <c r="V151" s="10">
        <f t="shared" si="15"/>
        <v>-19.781093588732347</v>
      </c>
      <c r="W151" s="10">
        <f t="shared" si="16"/>
        <v>0.37664738044531987</v>
      </c>
    </row>
    <row r="152" spans="10:23">
      <c r="J152" s="3">
        <v>1622.4056</v>
      </c>
      <c r="K152" s="9">
        <v>3742</v>
      </c>
      <c r="L152" s="2">
        <v>1</v>
      </c>
      <c r="M152" s="2">
        <f t="shared" si="13"/>
        <v>1622.4056</v>
      </c>
      <c r="N152" s="2">
        <f t="shared" si="12"/>
        <v>1.8654214947874391E-243</v>
      </c>
      <c r="O152" s="2">
        <f t="shared" si="12"/>
        <v>1.1277795974538319E-61</v>
      </c>
      <c r="P152" s="2">
        <f t="shared" si="12"/>
        <v>2.2072627212020579E-118</v>
      </c>
      <c r="Q152" s="2">
        <f t="shared" si="12"/>
        <v>1.2561397715285707E-50</v>
      </c>
      <c r="R152" s="2">
        <f t="shared" si="12"/>
        <v>1.1022624397564311E-2</v>
      </c>
      <c r="S152" s="2">
        <f t="shared" si="12"/>
        <v>3.8602276449129859E-37</v>
      </c>
      <c r="T152" s="10">
        <f t="array" ref="T152">MMULT(L152:S152,$T$6:$T$13)</f>
        <v>3769.3415851314521</v>
      </c>
      <c r="U152" s="10">
        <f t="shared" si="14"/>
        <v>-27.341585131452121</v>
      </c>
      <c r="V152" s="10">
        <f t="shared" si="15"/>
        <v>-25.73396902552895</v>
      </c>
      <c r="W152" s="10">
        <f t="shared" si="16"/>
        <v>1.6076161059231708</v>
      </c>
    </row>
    <row r="153" spans="10:23">
      <c r="J153" s="3">
        <v>1625.0393999999999</v>
      </c>
      <c r="K153" s="9">
        <v>3747</v>
      </c>
      <c r="L153" s="2">
        <v>1</v>
      </c>
      <c r="M153" s="2">
        <f t="shared" si="13"/>
        <v>1625.0393999999999</v>
      </c>
      <c r="N153" s="2">
        <f t="shared" si="12"/>
        <v>2.8177858625260442E-247</v>
      </c>
      <c r="O153" s="2">
        <f t="shared" si="12"/>
        <v>6.6466406917204455E-63</v>
      </c>
      <c r="P153" s="2">
        <f t="shared" si="12"/>
        <v>1.8278226903222454E-121</v>
      </c>
      <c r="Q153" s="2">
        <f t="shared" si="12"/>
        <v>4.441903497168228E-52</v>
      </c>
      <c r="R153" s="2">
        <f t="shared" si="12"/>
        <v>3.8418185762245038E-2</v>
      </c>
      <c r="S153" s="2">
        <f t="shared" si="12"/>
        <v>2.6123367183180613E-35</v>
      </c>
      <c r="T153" s="10">
        <f t="array" ref="T153">MMULT(L153:S153,$T$6:$T$13)</f>
        <v>3770.2911760206052</v>
      </c>
      <c r="U153" s="10">
        <f t="shared" si="14"/>
        <v>-23.291176020605235</v>
      </c>
      <c r="V153" s="10">
        <f t="shared" si="15"/>
        <v>-17.688000954113932</v>
      </c>
      <c r="W153" s="10">
        <f t="shared" si="16"/>
        <v>5.6031750664913034</v>
      </c>
    </row>
    <row r="154" spans="10:23">
      <c r="J154" s="3">
        <v>1627.6723999999999</v>
      </c>
      <c r="K154" s="9">
        <v>3785</v>
      </c>
      <c r="L154" s="2">
        <v>1</v>
      </c>
      <c r="M154" s="2">
        <f t="shared" si="13"/>
        <v>1627.6723999999999</v>
      </c>
      <c r="N154" s="2">
        <f t="shared" si="12"/>
        <v>3.98450938582396E-251</v>
      </c>
      <c r="O154" s="2">
        <f t="shared" si="12"/>
        <v>3.8113515058144581E-64</v>
      </c>
      <c r="P154" s="2">
        <f t="shared" si="12"/>
        <v>1.3839619873587944E-124</v>
      </c>
      <c r="Q154" s="2">
        <f t="shared" si="12"/>
        <v>1.498796705190724E-53</v>
      </c>
      <c r="R154" s="2">
        <f t="shared" si="12"/>
        <v>0.10937656124892946</v>
      </c>
      <c r="S154" s="2">
        <f t="shared" si="12"/>
        <v>1.5838410249492409E-33</v>
      </c>
      <c r="T154" s="10">
        <f t="array" ref="T154">MMULT(L154:S154,$T$6:$T$13)</f>
        <v>3777.5951955045521</v>
      </c>
      <c r="U154" s="10">
        <f t="shared" si="14"/>
        <v>7.4048044954479337</v>
      </c>
      <c r="V154" s="10">
        <f t="shared" si="15"/>
        <v>23.357041923870838</v>
      </c>
      <c r="W154" s="10">
        <f t="shared" si="16"/>
        <v>15.952237428422904</v>
      </c>
    </row>
    <row r="155" spans="10:23">
      <c r="J155" s="3">
        <v>1630.3043</v>
      </c>
      <c r="K155" s="9">
        <v>3820</v>
      </c>
      <c r="L155" s="2">
        <v>1</v>
      </c>
      <c r="M155" s="2">
        <f t="shared" si="13"/>
        <v>1630.3043</v>
      </c>
      <c r="N155" s="2">
        <f t="shared" si="12"/>
        <v>5.2801768446318319E-255</v>
      </c>
      <c r="O155" s="2">
        <f t="shared" si="12"/>
        <v>2.1272051710158187E-65</v>
      </c>
      <c r="P155" s="2">
        <f t="shared" si="12"/>
        <v>9.5900970292869049E-128</v>
      </c>
      <c r="Q155" s="2">
        <f t="shared" si="12"/>
        <v>4.8277970419718071E-55</v>
      </c>
      <c r="R155" s="2">
        <f t="shared" si="12"/>
        <v>0.25438434756771139</v>
      </c>
      <c r="S155" s="2">
        <f t="shared" si="12"/>
        <v>8.6001921833420486E-32</v>
      </c>
      <c r="T155" s="10">
        <f t="array" ref="T155">MMULT(L155:S155,$T$6:$T$13)</f>
        <v>3795.7003675566807</v>
      </c>
      <c r="U155" s="10">
        <f t="shared" si="14"/>
        <v>24.299632443319297</v>
      </c>
      <c r="V155" s="10">
        <f t="shared" si="15"/>
        <v>61.40081266088896</v>
      </c>
      <c r="W155" s="10">
        <f t="shared" si="16"/>
        <v>37.101180217569663</v>
      </c>
    </row>
    <row r="156" spans="10:23">
      <c r="J156" s="3">
        <v>1632.9351999999999</v>
      </c>
      <c r="K156" s="9">
        <v>3841</v>
      </c>
      <c r="L156" s="2">
        <v>1</v>
      </c>
      <c r="M156" s="2">
        <f t="shared" si="13"/>
        <v>1632.9351999999999</v>
      </c>
      <c r="N156" s="2">
        <f t="shared" si="12"/>
        <v>6.5556710501252927E-259</v>
      </c>
      <c r="O156" s="2">
        <f t="shared" si="12"/>
        <v>1.1554745618595073E-66</v>
      </c>
      <c r="P156" s="2">
        <f t="shared" si="12"/>
        <v>6.080764212560713E-131</v>
      </c>
      <c r="Q156" s="2">
        <f t="shared" si="12"/>
        <v>1.4844176937590162E-56</v>
      </c>
      <c r="R156" s="2">
        <f t="shared" si="12"/>
        <v>0.48345271320783362</v>
      </c>
      <c r="S156" s="2">
        <f t="shared" si="12"/>
        <v>4.1835135881393895E-30</v>
      </c>
      <c r="T156" s="10">
        <f t="array" ref="T156">MMULT(L156:S156,$T$6:$T$13)</f>
        <v>3826.0666748784361</v>
      </c>
      <c r="U156" s="10">
        <f t="shared" si="14"/>
        <v>14.933325121563939</v>
      </c>
      <c r="V156" s="10">
        <f t="shared" si="15"/>
        <v>85.443426906118702</v>
      </c>
      <c r="W156" s="10">
        <f t="shared" si="16"/>
        <v>70.510101784554763</v>
      </c>
    </row>
    <row r="157" spans="10:23">
      <c r="J157" s="3">
        <v>1635.5652</v>
      </c>
      <c r="K157" s="9">
        <v>3877</v>
      </c>
      <c r="L157" s="2">
        <v>1</v>
      </c>
      <c r="M157" s="2">
        <f t="shared" si="13"/>
        <v>1635.5652</v>
      </c>
      <c r="N157" s="2">
        <f t="shared" si="12"/>
        <v>7.6236806331167651E-263</v>
      </c>
      <c r="O157" s="2">
        <f t="shared" si="12"/>
        <v>6.1079745617860111E-68</v>
      </c>
      <c r="P157" s="2">
        <f t="shared" si="12"/>
        <v>3.5273712139913589E-134</v>
      </c>
      <c r="Q157" s="2">
        <f t="shared" si="12"/>
        <v>4.3564135195797801E-58</v>
      </c>
      <c r="R157" s="2">
        <f t="shared" si="12"/>
        <v>0.75096648105535979</v>
      </c>
      <c r="S157" s="2">
        <f t="shared" si="12"/>
        <v>1.8235841671487358E-28</v>
      </c>
      <c r="T157" s="10">
        <f t="array" ref="T157">MMULT(L157:S157,$T$6:$T$13)</f>
        <v>3862.0411675447003</v>
      </c>
      <c r="U157" s="10">
        <f t="shared" si="14"/>
        <v>14.958832455299671</v>
      </c>
      <c r="V157" s="10">
        <f t="shared" si="15"/>
        <v>124.48500030873947</v>
      </c>
      <c r="W157" s="10">
        <f t="shared" si="16"/>
        <v>109.5261678534398</v>
      </c>
    </row>
    <row r="158" spans="10:23">
      <c r="J158" s="3">
        <v>1638.193</v>
      </c>
      <c r="K158" s="9">
        <v>3891</v>
      </c>
      <c r="L158" s="2">
        <v>1</v>
      </c>
      <c r="M158" s="2">
        <f t="shared" si="13"/>
        <v>1638.193</v>
      </c>
      <c r="N158" s="2">
        <f t="shared" si="12"/>
        <v>8.3423512916842631E-267</v>
      </c>
      <c r="O158" s="2">
        <f t="shared" si="12"/>
        <v>3.1468255509706545E-69</v>
      </c>
      <c r="P158" s="2">
        <f t="shared" si="12"/>
        <v>1.8791958142678075E-137</v>
      </c>
      <c r="Q158" s="2">
        <f t="shared" si="12"/>
        <v>1.2225371906964218E-59</v>
      </c>
      <c r="R158" s="2">
        <f t="shared" si="12"/>
        <v>0.95356467130064981</v>
      </c>
      <c r="S158" s="2">
        <f t="shared" si="12"/>
        <v>7.1110690850355408E-27</v>
      </c>
      <c r="T158" s="10">
        <f t="array" ref="T158">MMULT(L158:S158,$T$6:$T$13)</f>
        <v>3888.5504657480569</v>
      </c>
      <c r="U158" s="10">
        <f t="shared" si="14"/>
        <v>2.4495342519430778</v>
      </c>
      <c r="V158" s="10">
        <f t="shared" si="15"/>
        <v>141.52402942942626</v>
      </c>
      <c r="W158" s="10">
        <f t="shared" si="16"/>
        <v>139.07449517748319</v>
      </c>
    </row>
    <row r="159" spans="10:23">
      <c r="J159" s="3">
        <v>1640.8209999999999</v>
      </c>
      <c r="K159" s="9">
        <v>3887</v>
      </c>
      <c r="L159" s="2">
        <v>1</v>
      </c>
      <c r="M159" s="2">
        <f t="shared" si="13"/>
        <v>1640.8209999999999</v>
      </c>
      <c r="N159" s="2">
        <f t="shared" si="12"/>
        <v>8.5193193147620264E-271</v>
      </c>
      <c r="O159" s="2">
        <f t="shared" si="12"/>
        <v>1.5758842885201096E-70</v>
      </c>
      <c r="P159" s="2">
        <f t="shared" si="12"/>
        <v>9.1322199272340789E-141</v>
      </c>
      <c r="Q159" s="2">
        <f t="shared" si="12"/>
        <v>3.2701026530436234E-61</v>
      </c>
      <c r="R159" s="2">
        <f t="shared" si="12"/>
        <v>0.99023273591987715</v>
      </c>
      <c r="S159" s="2">
        <f t="shared" si="12"/>
        <v>2.4892882066291422E-25</v>
      </c>
      <c r="T159" s="10">
        <f t="array" ref="T159">MMULT(L159:S159,$T$6:$T$13)</f>
        <v>3890.8591305715645</v>
      </c>
      <c r="U159" s="10">
        <f t="shared" si="14"/>
        <v>-3.8591305715644921</v>
      </c>
      <c r="V159" s="10">
        <f t="shared" si="15"/>
        <v>140.5632898484705</v>
      </c>
      <c r="W159" s="10">
        <f t="shared" si="16"/>
        <v>144.422420420035</v>
      </c>
    </row>
    <row r="160" spans="10:23">
      <c r="J160" s="3">
        <v>1643.4481000000001</v>
      </c>
      <c r="K160" s="9">
        <v>3853</v>
      </c>
      <c r="L160" s="2">
        <v>1</v>
      </c>
      <c r="M160" s="2">
        <f t="shared" si="13"/>
        <v>1643.4481000000001</v>
      </c>
      <c r="N160" s="2">
        <f t="shared" si="12"/>
        <v>8.1507259562307722E-275</v>
      </c>
      <c r="O160" s="2">
        <f t="shared" si="12"/>
        <v>7.6807099195537732E-72</v>
      </c>
      <c r="P160" s="2">
        <f t="shared" si="12"/>
        <v>4.0613168740862789E-144</v>
      </c>
      <c r="Q160" s="2">
        <f t="shared" si="12"/>
        <v>8.3501365251225787E-63</v>
      </c>
      <c r="R160" s="2">
        <f t="shared" si="12"/>
        <v>0.84102706415407236</v>
      </c>
      <c r="S160" s="2">
        <f t="shared" si="12"/>
        <v>7.8112242661051958E-24</v>
      </c>
      <c r="T160" s="10">
        <f t="array" ref="T160">MMULT(L160:S160,$T$6:$T$13)</f>
        <v>3866.0597194336351</v>
      </c>
      <c r="U160" s="10">
        <f t="shared" si="14"/>
        <v>-13.059719433635109</v>
      </c>
      <c r="V160" s="10">
        <f t="shared" si="15"/>
        <v>109.601509424906</v>
      </c>
      <c r="W160" s="10">
        <f t="shared" si="16"/>
        <v>122.66122885854111</v>
      </c>
    </row>
    <row r="161" spans="10:23">
      <c r="J161" s="3">
        <v>1646.0742</v>
      </c>
      <c r="K161" s="9">
        <v>3820</v>
      </c>
      <c r="L161" s="2">
        <v>1</v>
      </c>
      <c r="M161" s="2">
        <f t="shared" si="13"/>
        <v>1646.0742</v>
      </c>
      <c r="N161" s="2">
        <f t="shared" si="12"/>
        <v>7.3088298976234699E-279</v>
      </c>
      <c r="O161" s="2">
        <f t="shared" si="12"/>
        <v>3.6439044513772604E-73</v>
      </c>
      <c r="P161" s="2">
        <f t="shared" si="12"/>
        <v>1.6535379693789253E-147</v>
      </c>
      <c r="Q161" s="2">
        <f t="shared" si="12"/>
        <v>2.0358310839901874E-64</v>
      </c>
      <c r="R161" s="2">
        <f t="shared" si="12"/>
        <v>0.58434001555911064</v>
      </c>
      <c r="S161" s="2">
        <f t="shared" si="12"/>
        <v>2.1971547570685985E-22</v>
      </c>
      <c r="T161" s="10">
        <f t="array" ref="T161">MMULT(L161:S161,$T$6:$T$13)</f>
        <v>3825.5856342189104</v>
      </c>
      <c r="U161" s="10">
        <f t="shared" si="14"/>
        <v>-5.5856342189103998</v>
      </c>
      <c r="V161" s="10">
        <f t="shared" si="15"/>
        <v>79.638572509553114</v>
      </c>
      <c r="W161" s="10">
        <f t="shared" si="16"/>
        <v>85.224206728463514</v>
      </c>
    </row>
    <row r="162" spans="10:23">
      <c r="J162" s="3">
        <v>1648.6992</v>
      </c>
      <c r="K162" s="9">
        <v>3765</v>
      </c>
      <c r="L162" s="2">
        <v>1</v>
      </c>
      <c r="M162" s="2">
        <f t="shared" si="13"/>
        <v>1648.6992</v>
      </c>
      <c r="N162" s="2">
        <f t="shared" si="12"/>
        <v>6.145387699537136E-283</v>
      </c>
      <c r="O162" s="2">
        <f t="shared" si="12"/>
        <v>1.6830082013525721E-74</v>
      </c>
      <c r="P162" s="2">
        <f t="shared" si="12"/>
        <v>6.1658770792245883E-151</v>
      </c>
      <c r="Q162" s="2">
        <f t="shared" si="12"/>
        <v>4.7401503107505717E-66</v>
      </c>
      <c r="R162" s="2">
        <f t="shared" si="12"/>
        <v>0.33221168034347714</v>
      </c>
      <c r="S162" s="2">
        <f t="shared" si="12"/>
        <v>5.5398869922542135E-21</v>
      </c>
      <c r="T162" s="10">
        <f t="array" ref="T162">MMULT(L162:S162,$T$6:$T$13)</f>
        <v>3785.7776955694794</v>
      </c>
      <c r="U162" s="10">
        <f t="shared" si="14"/>
        <v>-20.77769556947942</v>
      </c>
      <c r="V162" s="10">
        <f t="shared" si="15"/>
        <v>27.674363453233354</v>
      </c>
      <c r="W162" s="10">
        <f t="shared" si="16"/>
        <v>48.452059022712774</v>
      </c>
    </row>
    <row r="163" spans="10:23">
      <c r="J163" s="3">
        <v>1651.3234</v>
      </c>
      <c r="K163" s="9">
        <v>3751</v>
      </c>
      <c r="L163" s="2">
        <v>1</v>
      </c>
      <c r="M163" s="2">
        <f t="shared" si="13"/>
        <v>1651.3234</v>
      </c>
      <c r="N163" s="2">
        <f t="shared" si="12"/>
        <v>4.8402413915768078E-287</v>
      </c>
      <c r="O163" s="2">
        <f t="shared" si="12"/>
        <v>7.5651881987960898E-76</v>
      </c>
      <c r="P163" s="2">
        <f t="shared" si="12"/>
        <v>2.1040695954719546E-154</v>
      </c>
      <c r="Q163" s="2">
        <f t="shared" si="12"/>
        <v>1.053611523825643E-67</v>
      </c>
      <c r="R163" s="2">
        <f t="shared" si="12"/>
        <v>0.15456970625500954</v>
      </c>
      <c r="S163" s="2">
        <f t="shared" si="12"/>
        <v>1.2527112383340223E-19</v>
      </c>
      <c r="T163" s="10">
        <f t="array" ref="T163">MMULT(L163:S163,$T$6:$T$13)</f>
        <v>3756.8342904068086</v>
      </c>
      <c r="U163" s="10">
        <f t="shared" si="14"/>
        <v>-5.8342904068085772</v>
      </c>
      <c r="V163" s="10">
        <f t="shared" si="15"/>
        <v>16.709229203483119</v>
      </c>
      <c r="W163" s="10">
        <f t="shared" si="16"/>
        <v>22.543519610291696</v>
      </c>
    </row>
    <row r="164" spans="10:23">
      <c r="J164" s="3">
        <v>1653.9465</v>
      </c>
      <c r="K164" s="9">
        <v>3727</v>
      </c>
      <c r="L164" s="2">
        <v>1</v>
      </c>
      <c r="M164" s="2">
        <f t="shared" si="13"/>
        <v>1653.9465</v>
      </c>
      <c r="N164" s="2">
        <f t="shared" si="12"/>
        <v>3.5752166291085423E-291</v>
      </c>
      <c r="O164" s="2">
        <f t="shared" si="12"/>
        <v>3.3108137678319496E-77</v>
      </c>
      <c r="P164" s="2">
        <f t="shared" si="12"/>
        <v>6.5773232211162063E-158</v>
      </c>
      <c r="Q164" s="2">
        <f t="shared" si="12"/>
        <v>2.236754679680297E-69</v>
      </c>
      <c r="R164" s="2">
        <f t="shared" si="12"/>
        <v>5.8874422318127007E-2</v>
      </c>
      <c r="S164" s="2">
        <f t="shared" si="12"/>
        <v>2.5398432068292871E-18</v>
      </c>
      <c r="T164" s="10">
        <f t="array" ref="T164">MMULT(L164:S164,$T$6:$T$13)</f>
        <v>3739.84383188323</v>
      </c>
      <c r="U164" s="10">
        <f t="shared" si="14"/>
        <v>-12.843831883229996</v>
      </c>
      <c r="V164" s="10">
        <f t="shared" si="15"/>
        <v>-4.2571771872339923</v>
      </c>
      <c r="W164" s="10">
        <f t="shared" si="16"/>
        <v>8.5866546959960033</v>
      </c>
    </row>
    <row r="165" spans="10:23">
      <c r="J165" s="3">
        <v>1656.5687</v>
      </c>
      <c r="K165" s="9">
        <v>3738</v>
      </c>
      <c r="L165" s="2">
        <v>1</v>
      </c>
      <c r="M165" s="2">
        <f t="shared" si="13"/>
        <v>1656.5687</v>
      </c>
      <c r="N165" s="2">
        <f t="shared" si="12"/>
        <v>2.4749939630128558E-295</v>
      </c>
      <c r="O165" s="2">
        <f t="shared" si="12"/>
        <v>1.4103977379289459E-78</v>
      </c>
      <c r="P165" s="2">
        <f t="shared" si="12"/>
        <v>1.8825220530805891E-161</v>
      </c>
      <c r="Q165" s="2">
        <f t="shared" si="12"/>
        <v>4.5342105462834113E-71</v>
      </c>
      <c r="R165" s="2">
        <f t="shared" si="12"/>
        <v>1.836070289027145E-2</v>
      </c>
      <c r="S165" s="2">
        <f t="shared" si="12"/>
        <v>4.6187228234533699E-17</v>
      </c>
      <c r="T165" s="10">
        <f t="array" ref="T165">MMULT(L165:S165,$T$6:$T$13)</f>
        <v>3730.9024768645745</v>
      </c>
      <c r="U165" s="10">
        <f t="shared" si="14"/>
        <v>7.0975231354254902</v>
      </c>
      <c r="V165" s="10">
        <f t="shared" si="15"/>
        <v>9.7753755794396966</v>
      </c>
      <c r="W165" s="10">
        <f t="shared" si="16"/>
        <v>2.6778524440142064</v>
      </c>
    </row>
    <row r="166" spans="10:23">
      <c r="J166" s="3">
        <v>1659.1898000000001</v>
      </c>
      <c r="K166" s="9">
        <v>3727</v>
      </c>
      <c r="L166" s="2">
        <v>1</v>
      </c>
      <c r="M166" s="2">
        <f t="shared" si="13"/>
        <v>1659.1898000000001</v>
      </c>
      <c r="N166" s="2">
        <f t="shared" si="12"/>
        <v>1.607065117865961E-299</v>
      </c>
      <c r="O166" s="2">
        <f t="shared" si="12"/>
        <v>5.8500388531879231E-80</v>
      </c>
      <c r="P166" s="2">
        <f t="shared" si="12"/>
        <v>4.9368303447848906E-165</v>
      </c>
      <c r="Q166" s="2">
        <f t="shared" si="12"/>
        <v>8.7797718291449447E-73</v>
      </c>
      <c r="R166" s="2">
        <f t="shared" si="12"/>
        <v>4.6897577170083114E-3</v>
      </c>
      <c r="S166" s="2">
        <f t="shared" si="12"/>
        <v>7.5327472694798723E-16</v>
      </c>
      <c r="T166" s="10">
        <f t="array" ref="T166">MMULT(L166:S166,$T$6:$T$13)</f>
        <v>3725.8773306356288</v>
      </c>
      <c r="U166" s="10">
        <f t="shared" si="14"/>
        <v>1.1226693643711769</v>
      </c>
      <c r="V166" s="10">
        <f t="shared" si="15"/>
        <v>1.8066562051465098</v>
      </c>
      <c r="W166" s="10">
        <f t="shared" si="16"/>
        <v>0.68398684077533289</v>
      </c>
    </row>
    <row r="167" spans="10:23">
      <c r="J167" s="3">
        <v>1661.809</v>
      </c>
      <c r="K167" s="9">
        <v>3699</v>
      </c>
      <c r="L167" s="2">
        <v>1</v>
      </c>
      <c r="M167" s="2">
        <f t="shared" si="13"/>
        <v>1661.809</v>
      </c>
      <c r="N167" s="2">
        <f t="shared" si="12"/>
        <v>9.8176870631098548E-304</v>
      </c>
      <c r="O167" s="2">
        <f t="shared" si="12"/>
        <v>2.3649879776783433E-81</v>
      </c>
      <c r="P167" s="2">
        <f t="shared" si="12"/>
        <v>1.1894176579759421E-168</v>
      </c>
      <c r="Q167" s="2">
        <f t="shared" si="12"/>
        <v>1.6260025072819599E-74</v>
      </c>
      <c r="R167" s="2">
        <f t="shared" si="12"/>
        <v>9.8183849009183047E-4</v>
      </c>
      <c r="S167" s="2">
        <f t="shared" si="12"/>
        <v>1.1010615299083011E-14</v>
      </c>
      <c r="T167" s="10">
        <f t="array" ref="T167">MMULT(L167:S167,$T$6:$T$13)</f>
        <v>3722.3074586488488</v>
      </c>
      <c r="U167" s="10">
        <f t="shared" si="14"/>
        <v>-23.307458648848751</v>
      </c>
      <c r="V167" s="10">
        <f t="shared" si="15"/>
        <v>-23.164260503544256</v>
      </c>
      <c r="W167" s="10">
        <f t="shared" si="16"/>
        <v>0.14319814530449548</v>
      </c>
    </row>
    <row r="168" spans="10:23">
      <c r="J168" s="3">
        <v>1664.4282000000001</v>
      </c>
      <c r="K168" s="9">
        <v>3705</v>
      </c>
      <c r="L168" s="2">
        <v>1</v>
      </c>
      <c r="M168" s="2">
        <f t="shared" si="13"/>
        <v>1664.4282000000001</v>
      </c>
      <c r="N168" s="2">
        <f t="shared" si="12"/>
        <v>5.6037207640845061E-308</v>
      </c>
      <c r="O168" s="2">
        <f t="shared" si="12"/>
        <v>9.2972528570367779E-83</v>
      </c>
      <c r="P168" s="2">
        <f t="shared" si="12"/>
        <v>2.6170792308135658E-172</v>
      </c>
      <c r="Q168" s="2">
        <f t="shared" si="12"/>
        <v>2.8719795740467529E-76</v>
      </c>
      <c r="R168" s="2">
        <f t="shared" si="12"/>
        <v>1.683294274923037E-4</v>
      </c>
      <c r="S168" s="2">
        <f t="shared" si="12"/>
        <v>1.44541408632604E-13</v>
      </c>
      <c r="T168" s="10">
        <f t="array" ref="T168">MMULT(L168:S168,$T$6:$T$13)</f>
        <v>3719.1597275452086</v>
      </c>
      <c r="U168" s="10">
        <f t="shared" si="14"/>
        <v>-14.159727545208625</v>
      </c>
      <c r="V168" s="10">
        <f t="shared" si="15"/>
        <v>-14.135177212234566</v>
      </c>
      <c r="W168" s="10">
        <f t="shared" si="16"/>
        <v>2.455033297405862E-2</v>
      </c>
    </row>
    <row r="169" spans="10:23">
      <c r="J169" s="3">
        <v>1667.0464999999999</v>
      </c>
      <c r="K169" s="9">
        <v>3688</v>
      </c>
      <c r="L169" s="2">
        <v>1</v>
      </c>
      <c r="M169" s="2">
        <f t="shared" si="13"/>
        <v>1667.0464999999999</v>
      </c>
      <c r="N169" s="2">
        <f t="shared" si="12"/>
        <v>0</v>
      </c>
      <c r="O169" s="2">
        <f t="shared" si="12"/>
        <v>3.5581566893000493E-84</v>
      </c>
      <c r="P169" s="2">
        <f t="shared" si="12"/>
        <v>5.2743963309819629E-176</v>
      </c>
      <c r="Q169" s="2">
        <f t="shared" si="12"/>
        <v>4.8448081167312021E-78</v>
      </c>
      <c r="R169" s="2">
        <f t="shared" si="12"/>
        <v>2.3649299031444853E-5</v>
      </c>
      <c r="S169" s="2">
        <f t="shared" si="12"/>
        <v>1.7026889157182351E-12</v>
      </c>
      <c r="T169" s="10">
        <f t="array" ref="T169">MMULT(L169:S169,$T$6:$T$13)</f>
        <v>3716.1105839420779</v>
      </c>
      <c r="U169" s="10">
        <f t="shared" si="14"/>
        <v>-28.110583942077938</v>
      </c>
      <c r="V169" s="10">
        <f t="shared" si="15"/>
        <v>-28.107134763534532</v>
      </c>
      <c r="W169" s="10">
        <f t="shared" si="16"/>
        <v>3.449178543405651E-3</v>
      </c>
    </row>
    <row r="170" spans="10:23">
      <c r="J170" s="3">
        <v>1669.6638</v>
      </c>
      <c r="K170" s="9">
        <v>3702</v>
      </c>
      <c r="L170" s="2">
        <v>1</v>
      </c>
      <c r="M170" s="2">
        <f t="shared" si="13"/>
        <v>1669.6638</v>
      </c>
      <c r="N170" s="2">
        <f t="shared" ref="N170:S201" si="17">EXP(-1*($J170-N$15)^2/N$16^2)</f>
        <v>0</v>
      </c>
      <c r="O170" s="2">
        <f t="shared" si="17"/>
        <v>1.3258901694100504E-85</v>
      </c>
      <c r="P170" s="2">
        <f t="shared" si="17"/>
        <v>9.7406078253758915E-180</v>
      </c>
      <c r="Q170" s="2">
        <f t="shared" si="17"/>
        <v>7.8072306315319511E-80</v>
      </c>
      <c r="R170" s="2">
        <f t="shared" si="17"/>
        <v>2.7235896035914519E-6</v>
      </c>
      <c r="S170" s="2">
        <f t="shared" si="17"/>
        <v>1.7999089220923185E-11</v>
      </c>
      <c r="T170" s="10">
        <f t="array" ref="T170">MMULT(L170:S170,$T$6:$T$13)</f>
        <v>3713.0806460391705</v>
      </c>
      <c r="U170" s="10">
        <f t="shared" si="14"/>
        <v>-11.08064603917046</v>
      </c>
      <c r="V170" s="10">
        <f t="shared" si="15"/>
        <v>-11.080248806622421</v>
      </c>
      <c r="W170" s="10">
        <f t="shared" si="16"/>
        <v>3.9723254803902819E-4</v>
      </c>
    </row>
    <row r="171" spans="10:23">
      <c r="J171" s="3">
        <v>1672.2801999999999</v>
      </c>
      <c r="K171" s="9">
        <v>3719</v>
      </c>
      <c r="L171" s="2">
        <v>1</v>
      </c>
      <c r="M171" s="2">
        <f t="shared" si="13"/>
        <v>1672.2801999999999</v>
      </c>
      <c r="N171" s="2">
        <f t="shared" si="17"/>
        <v>0</v>
      </c>
      <c r="O171" s="2">
        <f t="shared" si="17"/>
        <v>4.8101730980216106E-87</v>
      </c>
      <c r="P171" s="2">
        <f t="shared" si="17"/>
        <v>1.6479990562392564E-183</v>
      </c>
      <c r="Q171" s="2">
        <f t="shared" si="17"/>
        <v>1.2017012371999375E-81</v>
      </c>
      <c r="R171" s="2">
        <f t="shared" si="17"/>
        <v>2.5715129483126557E-7</v>
      </c>
      <c r="S171" s="2">
        <f t="shared" si="17"/>
        <v>1.7077638993691678E-10</v>
      </c>
      <c r="T171" s="10">
        <f t="array" ref="T171">MMULT(L171:S171,$T$6:$T$13)</f>
        <v>3710.054441247546</v>
      </c>
      <c r="U171" s="10">
        <f t="shared" si="14"/>
        <v>8.9455587524539624</v>
      </c>
      <c r="V171" s="10">
        <f t="shared" si="15"/>
        <v>8.9455963076802618</v>
      </c>
      <c r="W171" s="10">
        <f t="shared" si="16"/>
        <v>3.7555226299446076E-5</v>
      </c>
    </row>
    <row r="172" spans="10:23">
      <c r="J172" s="3">
        <v>1674.8955000000001</v>
      </c>
      <c r="K172" s="9">
        <v>3700</v>
      </c>
      <c r="L172" s="2">
        <v>1</v>
      </c>
      <c r="M172" s="2">
        <f t="shared" si="13"/>
        <v>1674.8955000000001</v>
      </c>
      <c r="N172" s="2">
        <f t="shared" si="17"/>
        <v>0</v>
      </c>
      <c r="O172" s="2">
        <f t="shared" si="17"/>
        <v>1.6994505369498016E-88</v>
      </c>
      <c r="P172" s="2">
        <f t="shared" si="17"/>
        <v>2.5563413902543901E-187</v>
      </c>
      <c r="Q172" s="2">
        <f t="shared" si="17"/>
        <v>1.7674095097410872E-83</v>
      </c>
      <c r="R172" s="2">
        <f t="shared" si="17"/>
        <v>1.9913015893454051E-8</v>
      </c>
      <c r="S172" s="2">
        <f t="shared" si="17"/>
        <v>1.4542729117163387E-9</v>
      </c>
      <c r="T172" s="10">
        <f t="array" ref="T172">MMULT(L172:S172,$T$6:$T$13)</f>
        <v>3707.0298340532363</v>
      </c>
      <c r="U172" s="10">
        <f t="shared" si="14"/>
        <v>-7.0298340532363</v>
      </c>
      <c r="V172" s="10">
        <f t="shared" si="15"/>
        <v>-7.0298307189834759</v>
      </c>
      <c r="W172" s="10">
        <f t="shared" si="16"/>
        <v>3.3342528240609681E-6</v>
      </c>
    </row>
    <row r="173" spans="10:23">
      <c r="J173" s="3">
        <v>1677.5099</v>
      </c>
      <c r="K173" s="9">
        <v>3708</v>
      </c>
      <c r="L173" s="2">
        <v>1</v>
      </c>
      <c r="M173" s="2">
        <f t="shared" si="13"/>
        <v>1677.5099</v>
      </c>
      <c r="N173" s="2">
        <f t="shared" si="17"/>
        <v>0</v>
      </c>
      <c r="O173" s="2">
        <f t="shared" si="17"/>
        <v>5.8459336781447551E-90</v>
      </c>
      <c r="P173" s="2">
        <f t="shared" si="17"/>
        <v>3.6335027436214617E-191</v>
      </c>
      <c r="Q173" s="2">
        <f t="shared" si="17"/>
        <v>2.4831471003547637E-85</v>
      </c>
      <c r="R173" s="2">
        <f t="shared" si="17"/>
        <v>1.2647390161907052E-9</v>
      </c>
      <c r="S173" s="2">
        <f t="shared" si="17"/>
        <v>1.1118067592641485E-8</v>
      </c>
      <c r="T173" s="10">
        <f t="array" ref="T173">MMULT(L173:S173,$T$6:$T$13)</f>
        <v>3704.0063020601146</v>
      </c>
      <c r="U173" s="10">
        <f t="shared" si="14"/>
        <v>3.9936979398853509</v>
      </c>
      <c r="V173" s="10">
        <f t="shared" si="15"/>
        <v>3.9937014117431318</v>
      </c>
      <c r="W173" s="10">
        <f t="shared" si="16"/>
        <v>3.4718577808234841E-6</v>
      </c>
    </row>
    <row r="174" spans="10:23">
      <c r="J174" s="3">
        <v>1680.1233999999999</v>
      </c>
      <c r="K174" s="9">
        <v>3692</v>
      </c>
      <c r="L174" s="2">
        <v>1</v>
      </c>
      <c r="M174" s="2">
        <f t="shared" si="13"/>
        <v>1680.1233999999999</v>
      </c>
      <c r="N174" s="2">
        <f t="shared" si="17"/>
        <v>0</v>
      </c>
      <c r="O174" s="2">
        <f t="shared" si="17"/>
        <v>1.9579845781432757E-91</v>
      </c>
      <c r="P174" s="2">
        <f t="shared" si="17"/>
        <v>4.7327920777529619E-195</v>
      </c>
      <c r="Q174" s="2">
        <f t="shared" si="17"/>
        <v>3.3328323099773096E-87</v>
      </c>
      <c r="R174" s="2">
        <f t="shared" si="17"/>
        <v>6.5897604284240597E-11</v>
      </c>
      <c r="S174" s="2">
        <f t="shared" si="17"/>
        <v>7.6317835376413043E-8</v>
      </c>
      <c r="T174" s="10">
        <f t="array" ref="T174">MMULT(L174:S174,$T$6:$T$13)</f>
        <v>3700.9838298754712</v>
      </c>
      <c r="U174" s="10">
        <f t="shared" si="14"/>
        <v>-8.9838298754712014</v>
      </c>
      <c r="V174" s="10">
        <f t="shared" si="15"/>
        <v>-8.9838073001394605</v>
      </c>
      <c r="W174" s="10">
        <f t="shared" si="16"/>
        <v>2.2575331740881666E-5</v>
      </c>
    </row>
    <row r="175" spans="10:23">
      <c r="J175" s="3">
        <v>1682.7357999999999</v>
      </c>
      <c r="K175" s="9">
        <v>3687</v>
      </c>
      <c r="L175" s="2">
        <v>1</v>
      </c>
      <c r="M175" s="2">
        <f t="shared" si="13"/>
        <v>1682.7357999999999</v>
      </c>
      <c r="N175" s="2">
        <f t="shared" si="17"/>
        <v>0</v>
      </c>
      <c r="O175" s="2">
        <f t="shared" si="17"/>
        <v>6.3870664665244114E-93</v>
      </c>
      <c r="P175" s="2">
        <f t="shared" si="17"/>
        <v>5.6537552239494802E-199</v>
      </c>
      <c r="Q175" s="2">
        <f t="shared" si="17"/>
        <v>4.2750088812588167E-89</v>
      </c>
      <c r="R175" s="2">
        <f t="shared" si="17"/>
        <v>2.8179970099999647E-12</v>
      </c>
      <c r="S175" s="2">
        <f t="shared" si="17"/>
        <v>4.7035464926118367E-7</v>
      </c>
      <c r="T175" s="10">
        <f t="array" ref="T175">MMULT(L175:S175,$T$6:$T$13)</f>
        <v>3697.9627272282542</v>
      </c>
      <c r="U175" s="10">
        <f t="shared" si="14"/>
        <v>-10.962727228254153</v>
      </c>
      <c r="V175" s="10">
        <f t="shared" si="15"/>
        <v>-10.962588152988928</v>
      </c>
      <c r="W175" s="10">
        <f t="shared" si="16"/>
        <v>1.3907526522416447E-4</v>
      </c>
    </row>
    <row r="176" spans="10:23">
      <c r="J176" s="3">
        <v>1685.3461</v>
      </c>
      <c r="K176" s="9">
        <v>3707</v>
      </c>
      <c r="L176" s="2">
        <v>1</v>
      </c>
      <c r="M176" s="2">
        <f t="shared" si="13"/>
        <v>1685.3461</v>
      </c>
      <c r="N176" s="2">
        <f t="shared" si="17"/>
        <v>0</v>
      </c>
      <c r="O176" s="2">
        <f t="shared" si="17"/>
        <v>2.0319901860193397E-94</v>
      </c>
      <c r="P176" s="2">
        <f t="shared" si="17"/>
        <v>6.216670340561367E-203</v>
      </c>
      <c r="Q176" s="2">
        <f t="shared" si="17"/>
        <v>5.2497052795207068E-91</v>
      </c>
      <c r="R176" s="2">
        <f t="shared" si="17"/>
        <v>9.9059519488952348E-14</v>
      </c>
      <c r="S176" s="2">
        <f t="shared" si="17"/>
        <v>2.6014200555535663E-6</v>
      </c>
      <c r="T176" s="10">
        <f t="array" ref="T176">MMULT(L176:S176,$T$6:$T$13)</f>
        <v>3694.9445668286544</v>
      </c>
      <c r="U176" s="10">
        <f t="shared" si="14"/>
        <v>12.055433171345612</v>
      </c>
      <c r="V176" s="10">
        <f t="shared" si="15"/>
        <v>12.056202361406804</v>
      </c>
      <c r="W176" s="10">
        <f t="shared" si="16"/>
        <v>7.6919006119169353E-4</v>
      </c>
    </row>
    <row r="177" spans="10:23">
      <c r="J177" s="3">
        <v>1687.9567</v>
      </c>
      <c r="K177" s="9">
        <v>3688</v>
      </c>
      <c r="L177" s="2">
        <v>1</v>
      </c>
      <c r="M177" s="2">
        <f t="shared" si="13"/>
        <v>1687.9567</v>
      </c>
      <c r="N177" s="2">
        <f t="shared" si="17"/>
        <v>0</v>
      </c>
      <c r="O177" s="2">
        <f t="shared" si="17"/>
        <v>6.2850033836771771E-96</v>
      </c>
      <c r="P177" s="2">
        <f t="shared" si="17"/>
        <v>6.2399425151840031E-207</v>
      </c>
      <c r="Q177" s="2">
        <f t="shared" si="17"/>
        <v>6.1471166769373743E-93</v>
      </c>
      <c r="R177" s="2">
        <f t="shared" si="17"/>
        <v>2.8542299856189543E-15</v>
      </c>
      <c r="S177" s="2">
        <f t="shared" si="17"/>
        <v>1.2933381355380803E-5</v>
      </c>
      <c r="T177" s="10">
        <f t="array" ref="T177">MMULT(L177:S177,$T$6:$T$13)</f>
        <v>3691.9284843296218</v>
      </c>
      <c r="U177" s="10">
        <f t="shared" si="14"/>
        <v>-3.9284843296218241</v>
      </c>
      <c r="V177" s="10">
        <f t="shared" si="15"/>
        <v>-3.9246601766610638</v>
      </c>
      <c r="W177" s="10">
        <f t="shared" si="16"/>
        <v>3.8241529607603297E-3</v>
      </c>
    </row>
    <row r="178" spans="10:23">
      <c r="J178" s="3">
        <v>1690.5663</v>
      </c>
      <c r="K178" s="9">
        <v>3702</v>
      </c>
      <c r="L178" s="2">
        <v>1</v>
      </c>
      <c r="M178" s="2">
        <f t="shared" si="13"/>
        <v>1690.5663</v>
      </c>
      <c r="N178" s="2">
        <f t="shared" si="17"/>
        <v>0</v>
      </c>
      <c r="O178" s="2">
        <f t="shared" si="17"/>
        <v>1.8932578223841887E-97</v>
      </c>
      <c r="P178" s="2">
        <f t="shared" si="17"/>
        <v>5.7439687344538236E-211</v>
      </c>
      <c r="Q178" s="2">
        <f t="shared" si="17"/>
        <v>6.8788629058330987E-95</v>
      </c>
      <c r="R178" s="2">
        <f t="shared" si="17"/>
        <v>6.7533694854390745E-17</v>
      </c>
      <c r="S178" s="2">
        <f t="shared" si="17"/>
        <v>5.7756657296971768E-5</v>
      </c>
      <c r="T178" s="10">
        <f t="array" ref="T178">MMULT(L178:S178,$T$6:$T$13)</f>
        <v>3688.9237567430027</v>
      </c>
      <c r="U178" s="10">
        <f t="shared" si="14"/>
        <v>13.076243256997259</v>
      </c>
      <c r="V178" s="10">
        <f t="shared" si="15"/>
        <v>13.093320793482917</v>
      </c>
      <c r="W178" s="10">
        <f t="shared" si="16"/>
        <v>1.7077536485658129E-2</v>
      </c>
    </row>
    <row r="179" spans="10:23">
      <c r="J179" s="3">
        <v>1693.1748</v>
      </c>
      <c r="K179" s="9">
        <v>3671</v>
      </c>
      <c r="L179" s="2">
        <v>1</v>
      </c>
      <c r="M179" s="2">
        <f t="shared" si="13"/>
        <v>1693.1748</v>
      </c>
      <c r="N179" s="2">
        <f t="shared" si="17"/>
        <v>0</v>
      </c>
      <c r="O179" s="2">
        <f t="shared" si="17"/>
        <v>5.5552956728768989E-99</v>
      </c>
      <c r="P179" s="2">
        <f t="shared" si="17"/>
        <v>4.8512554861512527E-215</v>
      </c>
      <c r="Q179" s="2">
        <f t="shared" si="17"/>
        <v>7.3581720977266056E-97</v>
      </c>
      <c r="R179" s="2">
        <f t="shared" si="17"/>
        <v>1.3126747604953251E-18</v>
      </c>
      <c r="S179" s="2">
        <f t="shared" si="17"/>
        <v>2.3169219886581146E-4</v>
      </c>
      <c r="T179" s="10">
        <f t="array" ref="T179">MMULT(L179:S179,$T$6:$T$13)</f>
        <v>3685.9584773194806</v>
      </c>
      <c r="U179" s="10">
        <f t="shared" si="14"/>
        <v>-14.958477319480608</v>
      </c>
      <c r="V179" s="10">
        <f t="shared" si="15"/>
        <v>-14.889970377339978</v>
      </c>
      <c r="W179" s="10">
        <f t="shared" si="16"/>
        <v>6.850694214062969E-2</v>
      </c>
    </row>
    <row r="180" spans="10:23">
      <c r="J180" s="3">
        <v>1695.7825</v>
      </c>
      <c r="K180" s="9">
        <v>3681</v>
      </c>
      <c r="L180" s="2">
        <v>1</v>
      </c>
      <c r="M180" s="2">
        <f t="shared" si="13"/>
        <v>1695.7825</v>
      </c>
      <c r="N180" s="2">
        <f t="shared" si="17"/>
        <v>0</v>
      </c>
      <c r="O180" s="2">
        <f t="shared" si="17"/>
        <v>1.5872110640383779E-100</v>
      </c>
      <c r="P180" s="2">
        <f t="shared" si="17"/>
        <v>3.7556149452790852E-219</v>
      </c>
      <c r="Q180" s="2">
        <f t="shared" si="17"/>
        <v>7.5201579978336962E-99</v>
      </c>
      <c r="R180" s="2">
        <f t="shared" si="17"/>
        <v>2.0955404461981379E-20</v>
      </c>
      <c r="S180" s="2">
        <f t="shared" si="17"/>
        <v>8.3514163860717622E-4</v>
      </c>
      <c r="T180" s="10">
        <f t="array" ref="T180">MMULT(L180:S180,$T$6:$T$13)</f>
        <v>3683.121122116177</v>
      </c>
      <c r="U180" s="10">
        <f t="shared" si="14"/>
        <v>-2.1211221161770482</v>
      </c>
      <c r="V180" s="10">
        <f t="shared" si="15"/>
        <v>-1.8741867415933484</v>
      </c>
      <c r="W180" s="10">
        <f t="shared" si="16"/>
        <v>0.24693537458369974</v>
      </c>
    </row>
    <row r="181" spans="10:23">
      <c r="J181" s="3">
        <v>1698.3892000000001</v>
      </c>
      <c r="K181" s="9">
        <v>3675</v>
      </c>
      <c r="L181" s="2">
        <v>1</v>
      </c>
      <c r="M181" s="2">
        <f t="shared" si="13"/>
        <v>1698.3892000000001</v>
      </c>
      <c r="N181" s="2">
        <f t="shared" si="17"/>
        <v>0</v>
      </c>
      <c r="O181" s="2">
        <f t="shared" si="17"/>
        <v>4.416956869521735E-102</v>
      </c>
      <c r="P181" s="2">
        <f t="shared" si="17"/>
        <v>2.6671568275063149E-223</v>
      </c>
      <c r="Q181" s="2">
        <f t="shared" si="17"/>
        <v>7.3461790904234377E-101</v>
      </c>
      <c r="R181" s="2">
        <f t="shared" si="17"/>
        <v>2.7489327325686006E-22</v>
      </c>
      <c r="S181" s="2">
        <f t="shared" si="17"/>
        <v>2.7049137742940835E-3</v>
      </c>
      <c r="T181" s="10">
        <f t="array" ref="T181">MMULT(L181:S181,$T$6:$T$13)</f>
        <v>3680.6593507530447</v>
      </c>
      <c r="U181" s="10">
        <f t="shared" si="14"/>
        <v>-5.6593507530446914</v>
      </c>
      <c r="V181" s="10">
        <f t="shared" si="15"/>
        <v>-4.8595595976346431</v>
      </c>
      <c r="W181" s="10">
        <f t="shared" si="16"/>
        <v>0.7997911554100483</v>
      </c>
    </row>
    <row r="182" spans="10:23">
      <c r="J182" s="3">
        <v>1700.9948999999999</v>
      </c>
      <c r="K182" s="9">
        <v>3674</v>
      </c>
      <c r="L182" s="2">
        <v>1</v>
      </c>
      <c r="M182" s="2">
        <f t="shared" si="13"/>
        <v>1700.9948999999999</v>
      </c>
      <c r="N182" s="2">
        <f t="shared" si="17"/>
        <v>0</v>
      </c>
      <c r="O182" s="2">
        <f t="shared" si="17"/>
        <v>1.1972544263722489E-103</v>
      </c>
      <c r="P182" s="2">
        <f t="shared" si="17"/>
        <v>1.7378070161452883E-227</v>
      </c>
      <c r="Q182" s="2">
        <f t="shared" si="17"/>
        <v>6.8595722983157209E-103</v>
      </c>
      <c r="R182" s="2">
        <f t="shared" si="17"/>
        <v>2.9638774365954935E-24</v>
      </c>
      <c r="S182" s="2">
        <f t="shared" si="17"/>
        <v>7.8730767349820749E-3</v>
      </c>
      <c r="T182" s="10">
        <f t="array" ref="T182">MMULT(L182:S182,$T$6:$T$13)</f>
        <v>3679.1740068252666</v>
      </c>
      <c r="U182" s="10">
        <f t="shared" si="14"/>
        <v>-5.1740068252665878</v>
      </c>
      <c r="V182" s="10">
        <f t="shared" si="15"/>
        <v>-2.8460889454643166</v>
      </c>
      <c r="W182" s="10">
        <f t="shared" si="16"/>
        <v>2.3279178798022713</v>
      </c>
    </row>
    <row r="183" spans="10:23">
      <c r="J183" s="3">
        <v>1703.5996</v>
      </c>
      <c r="K183" s="9">
        <v>3685</v>
      </c>
      <c r="L183" s="2">
        <v>1</v>
      </c>
      <c r="M183" s="2">
        <f t="shared" si="13"/>
        <v>1703.5996</v>
      </c>
      <c r="N183" s="2">
        <f t="shared" si="17"/>
        <v>0</v>
      </c>
      <c r="O183" s="2">
        <f t="shared" si="17"/>
        <v>3.161101196547911E-105</v>
      </c>
      <c r="P183" s="2">
        <f t="shared" si="17"/>
        <v>1.0389267755251721E-231</v>
      </c>
      <c r="Q183" s="2">
        <f t="shared" si="17"/>
        <v>6.1228975355569689E-105</v>
      </c>
      <c r="R183" s="2">
        <f t="shared" si="17"/>
        <v>2.6271405273943629E-26</v>
      </c>
      <c r="S183" s="2">
        <f t="shared" si="17"/>
        <v>2.0596171628195988E-2</v>
      </c>
      <c r="T183" s="10">
        <f t="array" ref="T183">MMULT(L183:S183,$T$6:$T$13)</f>
        <v>3679.9236679491751</v>
      </c>
      <c r="U183" s="10">
        <f t="shared" si="14"/>
        <v>5.0763320508249308</v>
      </c>
      <c r="V183" s="10">
        <f t="shared" si="15"/>
        <v>11.166225214918313</v>
      </c>
      <c r="W183" s="10">
        <f t="shared" si="16"/>
        <v>6.0898931640933824</v>
      </c>
    </row>
    <row r="184" spans="10:23">
      <c r="J184" s="3">
        <v>1706.2034000000001</v>
      </c>
      <c r="K184" s="9">
        <v>3698</v>
      </c>
      <c r="L184" s="2">
        <v>1</v>
      </c>
      <c r="M184" s="2">
        <f t="shared" si="13"/>
        <v>1706.2034000000001</v>
      </c>
      <c r="N184" s="2">
        <f t="shared" si="17"/>
        <v>0</v>
      </c>
      <c r="O184" s="2">
        <f t="shared" si="17"/>
        <v>8.1288956283993255E-107</v>
      </c>
      <c r="P184" s="2">
        <f t="shared" si="17"/>
        <v>5.6974329706162706E-236</v>
      </c>
      <c r="Q184" s="2">
        <f t="shared" si="17"/>
        <v>5.2237810108452584E-107</v>
      </c>
      <c r="R184" s="2">
        <f t="shared" si="17"/>
        <v>1.9144692812718741E-28</v>
      </c>
      <c r="S184" s="2">
        <f t="shared" si="17"/>
        <v>4.8433518871326894E-2</v>
      </c>
      <c r="T184" s="10">
        <f t="array" ref="T184">MMULT(L184:S184,$T$6:$T$13)</f>
        <v>3685.1433646263472</v>
      </c>
      <c r="U184" s="10">
        <f t="shared" si="14"/>
        <v>12.856635373652807</v>
      </c>
      <c r="V184" s="10">
        <f t="shared" si="15"/>
        <v>27.177498532691516</v>
      </c>
      <c r="W184" s="10">
        <f t="shared" si="16"/>
        <v>14.320863159038709</v>
      </c>
    </row>
    <row r="185" spans="10:23">
      <c r="J185" s="3">
        <v>1708.8051</v>
      </c>
      <c r="K185" s="9">
        <v>3696</v>
      </c>
      <c r="L185" s="2">
        <v>1</v>
      </c>
      <c r="M185" s="2">
        <f t="shared" si="13"/>
        <v>1708.8051</v>
      </c>
      <c r="N185" s="2">
        <f t="shared" si="17"/>
        <v>0</v>
      </c>
      <c r="O185" s="2">
        <f t="shared" si="17"/>
        <v>2.0394793935677437E-108</v>
      </c>
      <c r="P185" s="2">
        <f t="shared" si="17"/>
        <v>2.8794888050870658E-240</v>
      </c>
      <c r="Q185" s="2">
        <f t="shared" si="17"/>
        <v>4.2694271483402275E-109</v>
      </c>
      <c r="R185" s="2">
        <f t="shared" si="17"/>
        <v>1.1499760134324965E-30</v>
      </c>
      <c r="S185" s="2">
        <f t="shared" si="17"/>
        <v>0.10236031485544683</v>
      </c>
      <c r="T185" s="10">
        <f t="array" ref="T185">MMULT(L185:S185,$T$6:$T$13)</f>
        <v>3698.079639847766</v>
      </c>
      <c r="U185" s="10">
        <f t="shared" si="14"/>
        <v>-2.079639847765975</v>
      </c>
      <c r="V185" s="10">
        <f t="shared" si="15"/>
        <v>28.186343217709691</v>
      </c>
      <c r="W185" s="10">
        <f t="shared" si="16"/>
        <v>30.265983065475666</v>
      </c>
    </row>
    <row r="186" spans="10:23">
      <c r="J186" s="3">
        <v>1711.4069</v>
      </c>
      <c r="K186" s="9">
        <v>3735</v>
      </c>
      <c r="L186" s="2">
        <v>1</v>
      </c>
      <c r="M186" s="2">
        <f t="shared" si="13"/>
        <v>1711.4069</v>
      </c>
      <c r="N186" s="2">
        <f t="shared" si="17"/>
        <v>0</v>
      </c>
      <c r="O186" s="2">
        <f t="shared" si="17"/>
        <v>4.9769370571021899E-110</v>
      </c>
      <c r="P186" s="2">
        <f t="shared" si="17"/>
        <v>1.3301642862651331E-244</v>
      </c>
      <c r="Q186" s="2">
        <f t="shared" si="17"/>
        <v>3.3294236178577456E-111</v>
      </c>
      <c r="R186" s="2">
        <f t="shared" si="17"/>
        <v>5.6705450835603971E-33</v>
      </c>
      <c r="S186" s="2">
        <f t="shared" si="17"/>
        <v>0.19456790439632546</v>
      </c>
      <c r="T186" s="10">
        <f t="array" ref="T186">MMULT(L186:S186,$T$6:$T$13)</f>
        <v>3722.3346963104468</v>
      </c>
      <c r="U186" s="10">
        <f t="shared" si="14"/>
        <v>12.665303689553184</v>
      </c>
      <c r="V186" s="10">
        <f t="shared" si="15"/>
        <v>70.195303551906591</v>
      </c>
      <c r="W186" s="10">
        <f t="shared" si="16"/>
        <v>57.529999862353407</v>
      </c>
    </row>
    <row r="187" spans="10:23">
      <c r="J187" s="3">
        <v>1714.0078000000001</v>
      </c>
      <c r="K187" s="9">
        <v>3753</v>
      </c>
      <c r="L187" s="2">
        <v>1</v>
      </c>
      <c r="M187" s="2">
        <f t="shared" si="13"/>
        <v>1714.0078000000001</v>
      </c>
      <c r="N187" s="2">
        <f t="shared" si="17"/>
        <v>0</v>
      </c>
      <c r="O187" s="2">
        <f t="shared" si="17"/>
        <v>1.1830016188318353E-111</v>
      </c>
      <c r="P187" s="2">
        <f t="shared" si="17"/>
        <v>5.6381046616357897E-249</v>
      </c>
      <c r="Q187" s="2">
        <f t="shared" si="17"/>
        <v>2.4820063068294438E-113</v>
      </c>
      <c r="R187" s="2">
        <f t="shared" si="17"/>
        <v>2.3002904850232817E-35</v>
      </c>
      <c r="S187" s="2">
        <f t="shared" si="17"/>
        <v>0.3325667440218335</v>
      </c>
      <c r="T187" s="10">
        <f t="array" ref="T187">MMULT(L187:S187,$T$6:$T$13)</f>
        <v>3760.1303885414213</v>
      </c>
      <c r="U187" s="10">
        <f t="shared" si="14"/>
        <v>-7.1303885414213255</v>
      </c>
      <c r="V187" s="10">
        <f t="shared" si="15"/>
        <v>91.203223043494745</v>
      </c>
      <c r="W187" s="10">
        <f t="shared" si="16"/>
        <v>98.333611584916071</v>
      </c>
    </row>
    <row r="188" spans="10:23">
      <c r="J188" s="3">
        <v>1716.6077</v>
      </c>
      <c r="K188" s="9">
        <v>3803</v>
      </c>
      <c r="L188" s="2">
        <v>1</v>
      </c>
      <c r="M188" s="2">
        <f t="shared" si="13"/>
        <v>1716.6077</v>
      </c>
      <c r="N188" s="2">
        <f t="shared" si="17"/>
        <v>0</v>
      </c>
      <c r="O188" s="2">
        <f t="shared" si="17"/>
        <v>2.7394567906786598E-113</v>
      </c>
      <c r="P188" s="2">
        <f t="shared" si="17"/>
        <v>2.1938637209035239E-253</v>
      </c>
      <c r="Q188" s="2">
        <f t="shared" si="17"/>
        <v>1.7691926122523847E-115</v>
      </c>
      <c r="R188" s="2">
        <f t="shared" si="17"/>
        <v>7.6797684290364896E-38</v>
      </c>
      <c r="S188" s="2">
        <f t="shared" si="17"/>
        <v>0.51120600736735022</v>
      </c>
      <c r="T188" s="10">
        <f t="array" ref="T188">MMULT(L188:S188,$T$6:$T$13)</f>
        <v>3809.9438315646275</v>
      </c>
      <c r="U188" s="10">
        <f t="shared" si="14"/>
        <v>-6.9438315646275441</v>
      </c>
      <c r="V188" s="10">
        <f t="shared" si="15"/>
        <v>144.20998604329429</v>
      </c>
      <c r="W188" s="10">
        <f t="shared" si="16"/>
        <v>151.15381760792184</v>
      </c>
    </row>
    <row r="189" spans="10:23">
      <c r="J189" s="3">
        <v>1719.2067</v>
      </c>
      <c r="K189" s="9">
        <v>3859</v>
      </c>
      <c r="L189" s="2">
        <v>1</v>
      </c>
      <c r="M189" s="2">
        <f t="shared" si="13"/>
        <v>1719.2067</v>
      </c>
      <c r="N189" s="2">
        <f t="shared" si="17"/>
        <v>0</v>
      </c>
      <c r="O189" s="2">
        <f t="shared" si="17"/>
        <v>6.1794484515238189E-115</v>
      </c>
      <c r="P189" s="2">
        <f t="shared" si="17"/>
        <v>7.8344364752344631E-258</v>
      </c>
      <c r="Q189" s="2">
        <f t="shared" si="17"/>
        <v>1.2056615490759127E-117</v>
      </c>
      <c r="R189" s="2">
        <f t="shared" si="17"/>
        <v>2.1101804880070577E-40</v>
      </c>
      <c r="S189" s="2">
        <f t="shared" si="17"/>
        <v>0.70677339123286775</v>
      </c>
      <c r="T189" s="10">
        <f t="array" ref="T189">MMULT(L189:S189,$T$6:$T$13)</f>
        <v>3864.7636361908594</v>
      </c>
      <c r="U189" s="10">
        <f t="shared" si="14"/>
        <v>-5.7636361908594154</v>
      </c>
      <c r="V189" s="10">
        <f t="shared" si="15"/>
        <v>203.21570820048464</v>
      </c>
      <c r="W189" s="10">
        <f t="shared" si="16"/>
        <v>208.97934439134406</v>
      </c>
    </row>
    <row r="190" spans="10:23">
      <c r="J190" s="3">
        <v>1721.8046999999999</v>
      </c>
      <c r="K190" s="9">
        <v>3910</v>
      </c>
      <c r="L190" s="2">
        <v>1</v>
      </c>
      <c r="M190" s="2">
        <f t="shared" si="13"/>
        <v>1721.8046999999999</v>
      </c>
      <c r="N190" s="2">
        <f t="shared" si="17"/>
        <v>0</v>
      </c>
      <c r="O190" s="2">
        <f t="shared" si="17"/>
        <v>1.3580557168672033E-116</v>
      </c>
      <c r="P190" s="2">
        <f t="shared" si="17"/>
        <v>2.568864170048816E-262</v>
      </c>
      <c r="Q190" s="2">
        <f t="shared" si="17"/>
        <v>7.8570468016758334E-120</v>
      </c>
      <c r="R190" s="2">
        <f t="shared" si="17"/>
        <v>4.7740761591903045E-43</v>
      </c>
      <c r="S190" s="2">
        <f t="shared" si="17"/>
        <v>0.87897501379879484</v>
      </c>
      <c r="T190" s="10">
        <f t="array" ref="T190">MMULT(L190:S190,$T$6:$T$13)</f>
        <v>3912.6757895663077</v>
      </c>
      <c r="U190" s="10">
        <f t="shared" si="14"/>
        <v>-2.6757895663076852</v>
      </c>
      <c r="V190" s="10">
        <f t="shared" si="15"/>
        <v>257.22027386588707</v>
      </c>
      <c r="W190" s="10">
        <f t="shared" si="16"/>
        <v>259.89606343219475</v>
      </c>
    </row>
    <row r="191" spans="10:23">
      <c r="J191" s="3">
        <v>1724.4016999999999</v>
      </c>
      <c r="K191" s="9">
        <v>3956</v>
      </c>
      <c r="L191" s="2">
        <v>1</v>
      </c>
      <c r="M191" s="2">
        <f t="shared" si="13"/>
        <v>1724.4016999999999</v>
      </c>
      <c r="N191" s="2">
        <f t="shared" si="17"/>
        <v>0</v>
      </c>
      <c r="O191" s="2">
        <f t="shared" si="17"/>
        <v>2.9079161222463205E-118</v>
      </c>
      <c r="P191" s="2">
        <f t="shared" si="17"/>
        <v>7.7348972200563605E-267</v>
      </c>
      <c r="Q191" s="2">
        <f t="shared" si="17"/>
        <v>4.8966637730441913E-122</v>
      </c>
      <c r="R191" s="2">
        <f t="shared" si="17"/>
        <v>8.8952042552285426E-46</v>
      </c>
      <c r="S191" s="2">
        <f t="shared" si="17"/>
        <v>0.98341764636234308</v>
      </c>
      <c r="T191" s="10">
        <f t="array" ref="T191">MMULT(L191:S191,$T$6:$T$13)</f>
        <v>3940.5540648906954</v>
      </c>
      <c r="U191" s="10">
        <f t="shared" si="14"/>
        <v>15.445935109304628</v>
      </c>
      <c r="V191" s="10">
        <f t="shared" si="15"/>
        <v>306.22368303950134</v>
      </c>
      <c r="W191" s="10">
        <f t="shared" si="16"/>
        <v>290.77774793019671</v>
      </c>
    </row>
    <row r="192" spans="10:23">
      <c r="J192" s="3">
        <v>1726.9979000000001</v>
      </c>
      <c r="K192" s="9">
        <v>3939</v>
      </c>
      <c r="L192" s="2">
        <v>1</v>
      </c>
      <c r="M192" s="2">
        <f t="shared" si="13"/>
        <v>1726.9979000000001</v>
      </c>
      <c r="N192" s="2">
        <f t="shared" si="17"/>
        <v>0</v>
      </c>
      <c r="O192" s="2">
        <f t="shared" si="17"/>
        <v>6.06493889935631E-120</v>
      </c>
      <c r="P192" s="2">
        <f t="shared" si="17"/>
        <v>2.1371748959676038E-271</v>
      </c>
      <c r="Q192" s="2">
        <f t="shared" si="17"/>
        <v>2.9174232391149505E-124</v>
      </c>
      <c r="R192" s="2">
        <f t="shared" si="17"/>
        <v>1.364576279920516E-48</v>
      </c>
      <c r="S192" s="2">
        <f t="shared" si="17"/>
        <v>0.98995637882228948</v>
      </c>
      <c r="T192" s="10">
        <f t="array" ref="T192">MMULT(L192:S192,$T$6:$T$13)</f>
        <v>3939.4849587648282</v>
      </c>
      <c r="U192" s="10">
        <f t="shared" si="14"/>
        <v>-0.48495876482820677</v>
      </c>
      <c r="V192" s="10">
        <f t="shared" si="15"/>
        <v>292.22616701968536</v>
      </c>
      <c r="W192" s="10">
        <f t="shared" si="16"/>
        <v>292.71112578451357</v>
      </c>
    </row>
    <row r="193" spans="10:23">
      <c r="J193" s="3">
        <v>1729.5930000000001</v>
      </c>
      <c r="K193" s="9">
        <v>3910</v>
      </c>
      <c r="L193" s="2">
        <v>1</v>
      </c>
      <c r="M193" s="2">
        <f t="shared" si="13"/>
        <v>1729.5930000000001</v>
      </c>
      <c r="N193" s="2">
        <f t="shared" si="17"/>
        <v>0</v>
      </c>
      <c r="O193" s="2">
        <f t="shared" si="17"/>
        <v>1.2327033247595367E-121</v>
      </c>
      <c r="P193" s="2">
        <f t="shared" si="17"/>
        <v>5.4258396349084733E-276</v>
      </c>
      <c r="Q193" s="2">
        <f t="shared" si="17"/>
        <v>1.6627849680365807E-126</v>
      </c>
      <c r="R193" s="2">
        <f t="shared" si="17"/>
        <v>1.7251775186355431E-51</v>
      </c>
      <c r="S193" s="2">
        <f t="shared" si="17"/>
        <v>0.89672798655376762</v>
      </c>
      <c r="T193" s="10">
        <f t="array" ref="T193">MMULT(L193:S193,$T$6:$T$13)</f>
        <v>3908.9178983288639</v>
      </c>
      <c r="U193" s="10">
        <f t="shared" si="14"/>
        <v>1.0821016711361153</v>
      </c>
      <c r="V193" s="10">
        <f t="shared" si="15"/>
        <v>266.22737885890228</v>
      </c>
      <c r="W193" s="10">
        <f t="shared" si="16"/>
        <v>265.14527718776617</v>
      </c>
    </row>
    <row r="194" spans="10:23">
      <c r="J194" s="3">
        <v>1732.1859999999999</v>
      </c>
      <c r="K194" s="9">
        <v>3854</v>
      </c>
      <c r="L194" s="2">
        <v>1</v>
      </c>
      <c r="M194" s="2">
        <f t="shared" si="13"/>
        <v>1732.1859999999999</v>
      </c>
      <c r="N194" s="2">
        <f t="shared" si="17"/>
        <v>0</v>
      </c>
      <c r="O194" s="2">
        <f t="shared" si="17"/>
        <v>2.4454135912454885E-123</v>
      </c>
      <c r="P194" s="2">
        <f t="shared" si="17"/>
        <v>1.2710936311084E-280</v>
      </c>
      <c r="Q194" s="2">
        <f t="shared" si="17"/>
        <v>9.0847371961866095E-129</v>
      </c>
      <c r="R194" s="2">
        <f t="shared" si="17"/>
        <v>1.8027610137539266E-54</v>
      </c>
      <c r="S194" s="2">
        <f t="shared" si="17"/>
        <v>0.73109411981953576</v>
      </c>
      <c r="T194" s="10">
        <f t="array" ref="T194">MMULT(L194:S194,$T$6:$T$13)</f>
        <v>3856.9443555905759</v>
      </c>
      <c r="U194" s="10">
        <f t="shared" si="14"/>
        <v>-2.944355590575924</v>
      </c>
      <c r="V194" s="10">
        <f t="shared" si="15"/>
        <v>213.22616206536418</v>
      </c>
      <c r="W194" s="10">
        <f t="shared" si="16"/>
        <v>216.1705176559401</v>
      </c>
    </row>
    <row r="195" spans="10:23">
      <c r="J195" s="3">
        <v>1734.7791999999999</v>
      </c>
      <c r="K195" s="9">
        <v>3790</v>
      </c>
      <c r="L195" s="2">
        <v>1</v>
      </c>
      <c r="M195" s="2">
        <f t="shared" si="13"/>
        <v>1734.7791999999999</v>
      </c>
      <c r="N195" s="2">
        <f t="shared" si="17"/>
        <v>0</v>
      </c>
      <c r="O195" s="2">
        <f t="shared" si="17"/>
        <v>4.7185726946264848E-125</v>
      </c>
      <c r="P195" s="2">
        <f t="shared" si="17"/>
        <v>2.7221196329535892E-285</v>
      </c>
      <c r="Q195" s="2">
        <f t="shared" si="17"/>
        <v>4.7363477534792363E-131</v>
      </c>
      <c r="R195" s="2">
        <f t="shared" si="17"/>
        <v>1.5479622100659873E-57</v>
      </c>
      <c r="S195" s="2">
        <f t="shared" si="17"/>
        <v>0.53644523255935406</v>
      </c>
      <c r="T195" s="10">
        <f t="array" ref="T195">MMULT(L195:S195,$T$6:$T$13)</f>
        <v>3796.3913961428361</v>
      </c>
      <c r="U195" s="10">
        <f t="shared" si="14"/>
        <v>-6.391396142836129</v>
      </c>
      <c r="V195" s="10">
        <f t="shared" si="15"/>
        <v>152.22517657018398</v>
      </c>
      <c r="W195" s="10">
        <f t="shared" si="16"/>
        <v>158.6165727130201</v>
      </c>
    </row>
    <row r="196" spans="10:23">
      <c r="J196" s="3">
        <v>1737.3715</v>
      </c>
      <c r="K196" s="9">
        <v>3730</v>
      </c>
      <c r="L196" s="2">
        <v>1</v>
      </c>
      <c r="M196" s="2">
        <f t="shared" si="13"/>
        <v>1737.3715</v>
      </c>
      <c r="N196" s="2">
        <f t="shared" si="17"/>
        <v>0</v>
      </c>
      <c r="O196" s="2">
        <f t="shared" si="17"/>
        <v>8.8708586213435407E-127</v>
      </c>
      <c r="P196" s="2">
        <f t="shared" si="17"/>
        <v>5.353677760102471E-290</v>
      </c>
      <c r="Q196" s="2">
        <f t="shared" si="17"/>
        <v>2.3615995508244362E-133</v>
      </c>
      <c r="R196" s="2">
        <f t="shared" si="17"/>
        <v>1.0955581786674336E-60</v>
      </c>
      <c r="S196" s="2">
        <f t="shared" si="17"/>
        <v>0.35431747837620181</v>
      </c>
      <c r="T196" s="10">
        <f t="array" ref="T196">MMULT(L196:S196,$T$6:$T$13)</f>
        <v>3739.5417365841449</v>
      </c>
      <c r="U196" s="10">
        <f t="shared" si="14"/>
        <v>-9.5417365841449282</v>
      </c>
      <c r="V196" s="10">
        <f t="shared" si="15"/>
        <v>95.223150232394346</v>
      </c>
      <c r="W196" s="10">
        <f t="shared" si="16"/>
        <v>104.76488681653927</v>
      </c>
    </row>
    <row r="197" spans="10:23">
      <c r="J197" s="3">
        <v>1739.9628</v>
      </c>
      <c r="K197" s="9">
        <v>3695</v>
      </c>
      <c r="L197" s="2">
        <v>1</v>
      </c>
      <c r="M197" s="2">
        <f t="shared" si="13"/>
        <v>1739.9628</v>
      </c>
      <c r="N197" s="2">
        <f t="shared" si="17"/>
        <v>0</v>
      </c>
      <c r="O197" s="2">
        <f t="shared" si="17"/>
        <v>1.6251632719157915E-128</v>
      </c>
      <c r="P197" s="2">
        <f t="shared" si="17"/>
        <v>9.6746794257128314E-295</v>
      </c>
      <c r="Q197" s="2">
        <f t="shared" si="17"/>
        <v>1.1264485681152719E-135</v>
      </c>
      <c r="R197" s="2">
        <f t="shared" si="17"/>
        <v>6.3940848386534889E-64</v>
      </c>
      <c r="S197" s="2">
        <f t="shared" si="17"/>
        <v>0.2106842484774559</v>
      </c>
      <c r="T197" s="10">
        <f t="array" ref="T197">MMULT(L197:S197,$T$6:$T$13)</f>
        <v>3694.0753264870673</v>
      </c>
      <c r="U197" s="10">
        <f t="shared" si="14"/>
        <v>0.92467351293271349</v>
      </c>
      <c r="V197" s="10">
        <f t="shared" si="15"/>
        <v>63.219967402816792</v>
      </c>
      <c r="W197" s="10">
        <f t="shared" si="16"/>
        <v>62.295293889884078</v>
      </c>
    </row>
    <row r="198" spans="10:23">
      <c r="J198" s="3">
        <v>1742.5532000000001</v>
      </c>
      <c r="K198" s="9">
        <v>3677</v>
      </c>
      <c r="L198" s="2">
        <v>1</v>
      </c>
      <c r="M198" s="2">
        <f t="shared" si="13"/>
        <v>1742.5532000000001</v>
      </c>
      <c r="N198" s="2">
        <f t="shared" si="17"/>
        <v>0</v>
      </c>
      <c r="O198" s="2">
        <f t="shared" si="17"/>
        <v>2.9010199334028057E-130</v>
      </c>
      <c r="P198" s="2">
        <f t="shared" si="17"/>
        <v>1.6059042956226649E-299</v>
      </c>
      <c r="Q198" s="2">
        <f t="shared" si="17"/>
        <v>5.1391521537428332E-138</v>
      </c>
      <c r="R198" s="2">
        <f t="shared" si="17"/>
        <v>3.0772148214908509E-67</v>
      </c>
      <c r="S198" s="2">
        <f t="shared" si="17"/>
        <v>0.11279384481731056</v>
      </c>
      <c r="T198" s="10">
        <f t="array" ref="T198">MMULT(L198:S198,$T$6:$T$13)</f>
        <v>3662.1352341552006</v>
      </c>
      <c r="U198" s="10">
        <f t="shared" si="14"/>
        <v>14.864765844799422</v>
      </c>
      <c r="V198" s="10">
        <f t="shared" si="15"/>
        <v>48.215743730629811</v>
      </c>
      <c r="W198" s="10">
        <f t="shared" si="16"/>
        <v>33.350977885830389</v>
      </c>
    </row>
    <row r="199" spans="10:23">
      <c r="J199" s="3">
        <v>1745.1425999999999</v>
      </c>
      <c r="K199" s="9">
        <v>3646</v>
      </c>
      <c r="L199" s="2">
        <v>1</v>
      </c>
      <c r="M199" s="2">
        <f t="shared" si="13"/>
        <v>1745.1425999999999</v>
      </c>
      <c r="N199" s="2">
        <f t="shared" si="17"/>
        <v>0</v>
      </c>
      <c r="O199" s="2">
        <f t="shared" si="17"/>
        <v>5.0466985290855688E-132</v>
      </c>
      <c r="P199" s="2">
        <f t="shared" si="17"/>
        <v>2.4497873323259618E-304</v>
      </c>
      <c r="Q199" s="2">
        <f t="shared" si="17"/>
        <v>2.243154014982739E-140</v>
      </c>
      <c r="R199" s="2">
        <f t="shared" si="17"/>
        <v>1.2217860411489344E-70</v>
      </c>
      <c r="S199" s="2">
        <f t="shared" si="17"/>
        <v>5.437675453025663E-2</v>
      </c>
      <c r="T199" s="10">
        <f t="array" ref="T199">MMULT(L199:S199,$T$6:$T$13)</f>
        <v>3641.8678004570929</v>
      </c>
      <c r="U199" s="10">
        <f t="shared" si="14"/>
        <v>4.1321995429070739</v>
      </c>
      <c r="V199" s="10">
        <f t="shared" si="15"/>
        <v>20.210363566654678</v>
      </c>
      <c r="W199" s="10">
        <f t="shared" si="16"/>
        <v>16.078164023747604</v>
      </c>
    </row>
    <row r="200" spans="10:23">
      <c r="J200" s="3">
        <v>1747.7311</v>
      </c>
      <c r="K200" s="9">
        <v>3637</v>
      </c>
      <c r="L200" s="2">
        <v>1</v>
      </c>
      <c r="M200" s="2">
        <f t="shared" si="13"/>
        <v>1747.7311</v>
      </c>
      <c r="N200" s="2">
        <f t="shared" si="17"/>
        <v>0</v>
      </c>
      <c r="O200" s="2">
        <f t="shared" si="17"/>
        <v>8.5548433192980727E-134</v>
      </c>
      <c r="P200" s="2">
        <f t="shared" si="17"/>
        <v>0</v>
      </c>
      <c r="Q200" s="2">
        <f t="shared" si="17"/>
        <v>9.3658072119893621E-143</v>
      </c>
      <c r="R200" s="2">
        <f t="shared" si="17"/>
        <v>4.0017727071670563E-74</v>
      </c>
      <c r="S200" s="2">
        <f t="shared" si="17"/>
        <v>2.3607700720929322E-2</v>
      </c>
      <c r="T200" s="10">
        <f t="array" ref="T200">MMULT(L200:S200,$T$6:$T$13)</f>
        <v>3629.7764020319082</v>
      </c>
      <c r="U200" s="10">
        <f t="shared" si="14"/>
        <v>7.2235979680917808</v>
      </c>
      <c r="V200" s="10">
        <f t="shared" si="15"/>
        <v>14.203942560070573</v>
      </c>
      <c r="W200" s="10">
        <f t="shared" si="16"/>
        <v>6.9803445919787919</v>
      </c>
    </row>
    <row r="201" spans="10:23">
      <c r="J201" s="3">
        <v>1750.3185000000001</v>
      </c>
      <c r="K201" s="9">
        <v>3657</v>
      </c>
      <c r="L201" s="2">
        <v>1</v>
      </c>
      <c r="M201" s="2">
        <f t="shared" si="13"/>
        <v>1750.3185000000001</v>
      </c>
      <c r="N201" s="2">
        <f t="shared" si="17"/>
        <v>0</v>
      </c>
      <c r="O201" s="2">
        <f t="shared" si="17"/>
        <v>1.4135636622337801E-135</v>
      </c>
      <c r="P201" s="2">
        <f t="shared" si="17"/>
        <v>0</v>
      </c>
      <c r="Q201" s="2">
        <f t="shared" si="17"/>
        <v>3.7424582822618258E-145</v>
      </c>
      <c r="R201" s="2">
        <f t="shared" si="17"/>
        <v>1.082173906018635E-77</v>
      </c>
      <c r="S201" s="2">
        <f t="shared" si="17"/>
        <v>9.231822745737122E-3</v>
      </c>
      <c r="T201" s="10">
        <f t="array" ref="T201">MMULT(L201:S201,$T$6:$T$13)</f>
        <v>3622.5334236182885</v>
      </c>
      <c r="U201" s="10">
        <f t="shared" si="14"/>
        <v>34.466576381711548</v>
      </c>
      <c r="V201" s="10">
        <f t="shared" si="15"/>
        <v>37.196249412519592</v>
      </c>
      <c r="W201" s="10">
        <f t="shared" si="16"/>
        <v>2.7296730308080441</v>
      </c>
    </row>
    <row r="202" spans="10:23">
      <c r="J202" s="3">
        <v>1752.905</v>
      </c>
      <c r="K202" s="9">
        <v>3645</v>
      </c>
      <c r="L202" s="2">
        <v>1</v>
      </c>
      <c r="M202" s="2">
        <f t="shared" si="13"/>
        <v>1752.905</v>
      </c>
      <c r="N202" s="2">
        <f t="shared" ref="N202:S243" si="18">EXP(-1*($J202-N$15)^2/N$16^2)</f>
        <v>0</v>
      </c>
      <c r="O202" s="2">
        <f t="shared" si="18"/>
        <v>2.2761103055960655E-137</v>
      </c>
      <c r="P202" s="2">
        <f t="shared" si="18"/>
        <v>0</v>
      </c>
      <c r="Q202" s="2">
        <f t="shared" si="18"/>
        <v>1.4306462124686336E-147</v>
      </c>
      <c r="R202" s="2">
        <f t="shared" si="18"/>
        <v>2.4151909057801179E-81</v>
      </c>
      <c r="S202" s="2">
        <f t="shared" si="18"/>
        <v>3.2518902438670684E-3</v>
      </c>
      <c r="T202" s="10">
        <f t="array" ref="T202">MMULT(L202:S202,$T$6:$T$13)</f>
        <v>3617.7740061906866</v>
      </c>
      <c r="U202" s="10">
        <f t="shared" si="14"/>
        <v>27.225993809313422</v>
      </c>
      <c r="V202" s="10">
        <f t="shared" si="15"/>
        <v>28.187515422358956</v>
      </c>
      <c r="W202" s="10">
        <f t="shared" si="16"/>
        <v>0.96152161304553374</v>
      </c>
    </row>
    <row r="203" spans="10:23">
      <c r="J203" s="3">
        <v>1755.4893999999999</v>
      </c>
      <c r="K203" s="9">
        <v>3641</v>
      </c>
      <c r="L203" s="2">
        <v>1</v>
      </c>
      <c r="M203" s="2">
        <f t="shared" si="13"/>
        <v>1755.4893999999999</v>
      </c>
      <c r="N203" s="2">
        <f t="shared" si="18"/>
        <v>0</v>
      </c>
      <c r="O203" s="2">
        <f t="shared" si="18"/>
        <v>3.5784781839143563E-139</v>
      </c>
      <c r="P203" s="2">
        <f t="shared" si="18"/>
        <v>0</v>
      </c>
      <c r="Q203" s="2">
        <f t="shared" si="18"/>
        <v>5.2459919147829243E-150</v>
      </c>
      <c r="R203" s="2">
        <f t="shared" si="18"/>
        <v>4.4674208268427838E-85</v>
      </c>
      <c r="S203" s="2">
        <f t="shared" si="18"/>
        <v>1.0324959982641584E-3</v>
      </c>
      <c r="T203" s="10">
        <f t="array" ref="T203">MMULT(L203:S203,$T$6:$T$13)</f>
        <v>3614.1289364764125</v>
      </c>
      <c r="U203" s="10">
        <f t="shared" si="14"/>
        <v>26.871063523587509</v>
      </c>
      <c r="V203" s="10">
        <f t="shared" si="15"/>
        <v>27.176352799443748</v>
      </c>
      <c r="W203" s="10">
        <f t="shared" si="16"/>
        <v>0.30528927585623933</v>
      </c>
    </row>
    <row r="204" spans="10:23">
      <c r="J204" s="3">
        <v>1758.0741</v>
      </c>
      <c r="K204" s="9">
        <v>3640</v>
      </c>
      <c r="L204" s="2">
        <v>1</v>
      </c>
      <c r="M204" s="2">
        <f t="shared" si="13"/>
        <v>1758.0741</v>
      </c>
      <c r="N204" s="2">
        <f t="shared" si="18"/>
        <v>0</v>
      </c>
      <c r="O204" s="2">
        <f t="shared" si="18"/>
        <v>5.4722776191299837E-141</v>
      </c>
      <c r="P204" s="2">
        <f t="shared" si="18"/>
        <v>0</v>
      </c>
      <c r="Q204" s="2">
        <f t="shared" si="18"/>
        <v>1.8357016293750013E-152</v>
      </c>
      <c r="R204" s="2">
        <f t="shared" si="18"/>
        <v>6.795712454527353E-89</v>
      </c>
      <c r="S204" s="2">
        <f t="shared" si="18"/>
        <v>2.9520910439496966E-4</v>
      </c>
      <c r="T204" s="10">
        <f t="array" ref="T204">MMULT(L204:S204,$T$6:$T$13)</f>
        <v>3610.9217505495517</v>
      </c>
      <c r="U204" s="10">
        <f t="shared" si="14"/>
        <v>29.078249450448311</v>
      </c>
      <c r="V204" s="10">
        <f t="shared" si="15"/>
        <v>29.16553712406494</v>
      </c>
      <c r="W204" s="10">
        <f t="shared" si="16"/>
        <v>8.7287673616629036E-2</v>
      </c>
    </row>
    <row r="205" spans="10:23">
      <c r="J205" s="3">
        <v>1760.6577</v>
      </c>
      <c r="K205" s="9">
        <v>3618</v>
      </c>
      <c r="L205" s="2">
        <v>1</v>
      </c>
      <c r="M205" s="2">
        <f t="shared" si="13"/>
        <v>1760.6577</v>
      </c>
      <c r="N205" s="2">
        <f t="shared" si="18"/>
        <v>0</v>
      </c>
      <c r="O205" s="2">
        <f t="shared" si="18"/>
        <v>8.158144977663044E-143</v>
      </c>
      <c r="P205" s="2">
        <f t="shared" si="18"/>
        <v>0</v>
      </c>
      <c r="Q205" s="2">
        <f t="shared" si="18"/>
        <v>6.1488696210562017E-155</v>
      </c>
      <c r="R205" s="2">
        <f t="shared" si="18"/>
        <v>8.5426575407285469E-93</v>
      </c>
      <c r="S205" s="2">
        <f t="shared" si="18"/>
        <v>7.6063379241048606E-5</v>
      </c>
      <c r="T205" s="10">
        <f t="array" ref="T205">MMULT(L205:S205,$T$6:$T$13)</f>
        <v>3607.8690411755438</v>
      </c>
      <c r="U205" s="10">
        <f t="shared" si="14"/>
        <v>10.130958824456229</v>
      </c>
      <c r="V205" s="10">
        <f t="shared" si="15"/>
        <v>10.153449307719029</v>
      </c>
      <c r="W205" s="10">
        <f t="shared" si="16"/>
        <v>2.2490483262799899E-2</v>
      </c>
    </row>
    <row r="206" spans="10:23">
      <c r="J206" s="3">
        <v>1763.2405000000001</v>
      </c>
      <c r="K206" s="9">
        <v>3598</v>
      </c>
      <c r="L206" s="2">
        <v>1</v>
      </c>
      <c r="M206" s="2">
        <f t="shared" si="13"/>
        <v>1763.2405000000001</v>
      </c>
      <c r="N206" s="2">
        <f t="shared" si="18"/>
        <v>0</v>
      </c>
      <c r="O206" s="2">
        <f t="shared" si="18"/>
        <v>1.1851387647697452E-144</v>
      </c>
      <c r="P206" s="2">
        <f t="shared" si="18"/>
        <v>0</v>
      </c>
      <c r="Q206" s="2">
        <f t="shared" si="18"/>
        <v>1.9703432359839365E-157</v>
      </c>
      <c r="R206" s="2">
        <f t="shared" si="18"/>
        <v>8.8668850087679499E-97</v>
      </c>
      <c r="S206" s="2">
        <f t="shared" si="18"/>
        <v>1.7660691218499766E-5</v>
      </c>
      <c r="T206" s="10">
        <f t="array" ref="T206">MMULT(L206:S206,$T$6:$T$13)</f>
        <v>3604.8647856299312</v>
      </c>
      <c r="U206" s="10">
        <f t="shared" si="14"/>
        <v>-6.864785629931248</v>
      </c>
      <c r="V206" s="10">
        <f t="shared" si="15"/>
        <v>-6.8595637020571303</v>
      </c>
      <c r="W206" s="10">
        <f t="shared" si="16"/>
        <v>5.2219278741176822E-3</v>
      </c>
    </row>
    <row r="207" spans="10:23">
      <c r="J207" s="3">
        <v>1765.8223</v>
      </c>
      <c r="K207" s="9">
        <v>3623</v>
      </c>
      <c r="L207" s="2">
        <v>1</v>
      </c>
      <c r="M207" s="2">
        <f t="shared" si="13"/>
        <v>1765.8223</v>
      </c>
      <c r="N207" s="2">
        <f t="shared" si="18"/>
        <v>0</v>
      </c>
      <c r="O207" s="2">
        <f t="shared" si="18"/>
        <v>1.6782479820667679E-146</v>
      </c>
      <c r="P207" s="2">
        <f t="shared" si="18"/>
        <v>0</v>
      </c>
      <c r="Q207" s="2">
        <f t="shared" si="18"/>
        <v>6.0430468696443437E-160</v>
      </c>
      <c r="R207" s="2">
        <f t="shared" si="18"/>
        <v>7.6061681650447115E-101</v>
      </c>
      <c r="S207" s="2">
        <f t="shared" si="18"/>
        <v>3.6959198671971408E-6</v>
      </c>
      <c r="T207" s="10">
        <f t="array" ref="T207">MMULT(L207:S207,$T$6:$T$13)</f>
        <v>3601.8748260162834</v>
      </c>
      <c r="U207" s="10">
        <f t="shared" si="14"/>
        <v>21.12517398371665</v>
      </c>
      <c r="V207" s="10">
        <f t="shared" si="15"/>
        <v>21.126266796378559</v>
      </c>
      <c r="W207" s="10">
        <f t="shared" si="16"/>
        <v>1.0928126619091927E-3</v>
      </c>
    </row>
    <row r="208" spans="10:23">
      <c r="J208" s="3">
        <v>1768.4031</v>
      </c>
      <c r="K208" s="9">
        <v>3607</v>
      </c>
      <c r="L208" s="2">
        <v>1</v>
      </c>
      <c r="M208" s="2">
        <f t="shared" si="13"/>
        <v>1768.4031</v>
      </c>
      <c r="N208" s="2">
        <f t="shared" si="18"/>
        <v>0</v>
      </c>
      <c r="O208" s="2">
        <f t="shared" si="18"/>
        <v>2.3166793108024006E-148</v>
      </c>
      <c r="P208" s="2">
        <f t="shared" si="18"/>
        <v>0</v>
      </c>
      <c r="Q208" s="2">
        <f t="shared" si="18"/>
        <v>1.7740291163655232E-162</v>
      </c>
      <c r="R208" s="2">
        <f t="shared" si="18"/>
        <v>5.3935598536142912E-105</v>
      </c>
      <c r="S208" s="2">
        <f t="shared" si="18"/>
        <v>6.9722485993786393E-7</v>
      </c>
      <c r="T208" s="10">
        <f t="array" ref="T208">MMULT(L208:S208,$T$6:$T$13)</f>
        <v>3598.8892653530006</v>
      </c>
      <c r="U208" s="10">
        <f t="shared" si="14"/>
        <v>8.11073464699939</v>
      </c>
      <c r="V208" s="10">
        <f t="shared" si="15"/>
        <v>8.1109408030260965</v>
      </c>
      <c r="W208" s="10">
        <f t="shared" si="16"/>
        <v>2.0615602670659428E-4</v>
      </c>
    </row>
    <row r="209" spans="10:23">
      <c r="J209" s="3">
        <v>1770.9829999999999</v>
      </c>
      <c r="K209" s="9">
        <v>3591</v>
      </c>
      <c r="L209" s="2">
        <v>1</v>
      </c>
      <c r="M209" s="2">
        <f t="shared" si="13"/>
        <v>1770.9829999999999</v>
      </c>
      <c r="N209" s="2">
        <f t="shared" si="18"/>
        <v>0</v>
      </c>
      <c r="O209" s="2">
        <f t="shared" si="18"/>
        <v>3.1170194632917812E-150</v>
      </c>
      <c r="P209" s="2">
        <f t="shared" si="18"/>
        <v>0</v>
      </c>
      <c r="Q209" s="2">
        <f t="shared" si="18"/>
        <v>4.9840245438987459E-165</v>
      </c>
      <c r="R209" s="2">
        <f t="shared" si="18"/>
        <v>3.1610551450928684E-109</v>
      </c>
      <c r="S209" s="2">
        <f t="shared" si="18"/>
        <v>1.1857158593039059E-7</v>
      </c>
      <c r="T209" s="10">
        <f t="array" ref="T209">MMULT(L209:S209,$T$6:$T$13)</f>
        <v>3595.9054610922808</v>
      </c>
      <c r="U209" s="10">
        <f t="shared" si="14"/>
        <v>-4.9054610922808024</v>
      </c>
      <c r="V209" s="10">
        <f t="shared" si="15"/>
        <v>-4.905426032935793</v>
      </c>
      <c r="W209" s="10">
        <f t="shared" si="16"/>
        <v>3.5059345009358367E-5</v>
      </c>
    </row>
    <row r="210" spans="10:23">
      <c r="J210" s="3">
        <v>1773.5618999999999</v>
      </c>
      <c r="K210" s="9">
        <v>3615</v>
      </c>
      <c r="L210" s="2">
        <v>1</v>
      </c>
      <c r="M210" s="2">
        <f t="shared" si="13"/>
        <v>1773.5618999999999</v>
      </c>
      <c r="N210" s="2">
        <f t="shared" si="18"/>
        <v>0</v>
      </c>
      <c r="O210" s="2">
        <f t="shared" si="18"/>
        <v>4.0884854699837419E-152</v>
      </c>
      <c r="P210" s="2">
        <f t="shared" si="18"/>
        <v>0</v>
      </c>
      <c r="Q210" s="2">
        <f t="shared" si="18"/>
        <v>1.3404024062094589E-167</v>
      </c>
      <c r="R210" s="2">
        <f t="shared" si="18"/>
        <v>1.5321196016261161E-113</v>
      </c>
      <c r="S210" s="2">
        <f t="shared" si="18"/>
        <v>1.818133177743161E-8</v>
      </c>
      <c r="T210" s="10">
        <f t="array" ref="T210">MMULT(L210:S210,$T$6:$T$13)</f>
        <v>3592.9229547365567</v>
      </c>
      <c r="U210" s="10">
        <f t="shared" si="14"/>
        <v>22.077045263443324</v>
      </c>
      <c r="V210" s="10">
        <f t="shared" si="15"/>
        <v>22.077050639314621</v>
      </c>
      <c r="W210" s="10">
        <f t="shared" si="16"/>
        <v>5.3758712965645827E-6</v>
      </c>
    </row>
    <row r="211" spans="10:23">
      <c r="J211" s="3">
        <v>1776.1387</v>
      </c>
      <c r="K211" s="9">
        <v>3597</v>
      </c>
      <c r="L211" s="2">
        <v>1</v>
      </c>
      <c r="M211" s="2">
        <f t="shared" ref="M211:M243" si="19">J211</f>
        <v>1776.1387</v>
      </c>
      <c r="N211" s="2">
        <f t="shared" si="18"/>
        <v>0</v>
      </c>
      <c r="O211" s="2">
        <f t="shared" si="18"/>
        <v>5.2379192719306286E-154</v>
      </c>
      <c r="P211" s="2">
        <f t="shared" si="18"/>
        <v>0</v>
      </c>
      <c r="Q211" s="2">
        <f t="shared" si="18"/>
        <v>3.4598569213575855E-170</v>
      </c>
      <c r="R211" s="2">
        <f t="shared" si="18"/>
        <v>6.1694899948892091E-118</v>
      </c>
      <c r="S211" s="2">
        <f t="shared" si="18"/>
        <v>2.51615267423495E-9</v>
      </c>
      <c r="T211" s="10">
        <f t="array" ref="T211">MMULT(L211:S211,$T$6:$T$13)</f>
        <v>3589.9429020651683</v>
      </c>
      <c r="U211" s="10">
        <f t="shared" ref="U211:U243" si="20">K211-T211</f>
        <v>7.0570979348317451</v>
      </c>
      <c r="V211" s="10">
        <f t="shared" ref="V211:V243" si="21">K211-$T$6-$T$7*J211</f>
        <v>7.0570986788097798</v>
      </c>
      <c r="W211" s="10">
        <f t="shared" ref="W211:W243" si="22">T211-$T$6-$T$7*J211</f>
        <v>7.4397803473402746E-7</v>
      </c>
    </row>
    <row r="212" spans="10:23">
      <c r="J212" s="3">
        <v>1778.7157</v>
      </c>
      <c r="K212" s="9">
        <v>3605</v>
      </c>
      <c r="L212" s="2">
        <v>1</v>
      </c>
      <c r="M212" s="2">
        <f t="shared" si="19"/>
        <v>1778.7157</v>
      </c>
      <c r="N212" s="2">
        <f t="shared" si="18"/>
        <v>0</v>
      </c>
      <c r="O212" s="2">
        <f t="shared" si="18"/>
        <v>6.5290865132834418E-156</v>
      </c>
      <c r="P212" s="2">
        <f t="shared" si="18"/>
        <v>0</v>
      </c>
      <c r="Q212" s="2">
        <f t="shared" si="18"/>
        <v>8.5263052044872885E-173</v>
      </c>
      <c r="R212" s="2">
        <f t="shared" si="18"/>
        <v>2.0458408481561641E-122</v>
      </c>
      <c r="S212" s="2">
        <f t="shared" si="18"/>
        <v>3.137602178271521E-10</v>
      </c>
      <c r="T212" s="10">
        <f t="array" ref="T212">MMULT(L212:S212,$T$6:$T$13)</f>
        <v>3586.9626220761102</v>
      </c>
      <c r="U212" s="10">
        <f t="shared" si="20"/>
        <v>18.037377923889835</v>
      </c>
      <c r="V212" s="10">
        <f t="shared" si="21"/>
        <v>18.037378016662842</v>
      </c>
      <c r="W212" s="10">
        <f t="shared" si="22"/>
        <v>9.2773007054347545E-8</v>
      </c>
    </row>
    <row r="213" spans="10:23">
      <c r="J213" s="3">
        <v>1781.2918999999999</v>
      </c>
      <c r="K213" s="9">
        <v>3607</v>
      </c>
      <c r="L213" s="2">
        <v>1</v>
      </c>
      <c r="M213" s="2">
        <f t="shared" si="19"/>
        <v>1781.2918999999999</v>
      </c>
      <c r="N213" s="2">
        <f t="shared" si="18"/>
        <v>0</v>
      </c>
      <c r="O213" s="2">
        <f t="shared" si="18"/>
        <v>7.9320673682754065E-158</v>
      </c>
      <c r="P213" s="2">
        <f t="shared" si="18"/>
        <v>0</v>
      </c>
      <c r="Q213" s="2">
        <f t="shared" si="18"/>
        <v>2.0107704989144735E-175</v>
      </c>
      <c r="R213" s="2">
        <f t="shared" si="18"/>
        <v>5.6095491601480126E-127</v>
      </c>
      <c r="S213" s="2">
        <f t="shared" si="18"/>
        <v>3.5283770211914262E-11</v>
      </c>
      <c r="T213" s="10">
        <f t="array" ref="T213">MMULT(L213:S213,$T$6:$T$13)</f>
        <v>3583.9832678493476</v>
      </c>
      <c r="U213" s="10">
        <f t="shared" si="20"/>
        <v>23.016732150652388</v>
      </c>
      <c r="V213" s="10">
        <f t="shared" si="21"/>
        <v>23.016732161085201</v>
      </c>
      <c r="W213" s="10">
        <f t="shared" si="22"/>
        <v>1.043281372403726E-8</v>
      </c>
    </row>
    <row r="214" spans="10:23">
      <c r="J214" s="3">
        <v>1783.8669</v>
      </c>
      <c r="K214" s="9">
        <v>3599</v>
      </c>
      <c r="L214" s="2">
        <v>1</v>
      </c>
      <c r="M214" s="2">
        <f t="shared" si="19"/>
        <v>1783.8669</v>
      </c>
      <c r="N214" s="2">
        <f t="shared" si="18"/>
        <v>0</v>
      </c>
      <c r="O214" s="2">
        <f t="shared" si="18"/>
        <v>9.3987869197938213E-160</v>
      </c>
      <c r="P214" s="2">
        <f t="shared" si="18"/>
        <v>0</v>
      </c>
      <c r="Q214" s="2">
        <f t="shared" si="18"/>
        <v>4.5424918993313104E-178</v>
      </c>
      <c r="R214" s="2">
        <f t="shared" si="18"/>
        <v>1.2741591343690443E-131</v>
      </c>
      <c r="S214" s="2">
        <f t="shared" si="18"/>
        <v>3.5798781690937867E-12</v>
      </c>
      <c r="T214" s="10">
        <f t="array" ref="T214">MMULT(L214:S214,$T$6:$T$13)</f>
        <v>3581.0053014856962</v>
      </c>
      <c r="U214" s="10">
        <f t="shared" si="20"/>
        <v>17.994698514303764</v>
      </c>
      <c r="V214" s="10">
        <f t="shared" si="21"/>
        <v>17.994698515362415</v>
      </c>
      <c r="W214" s="10">
        <f t="shared" si="22"/>
        <v>1.0586518328636885E-9</v>
      </c>
    </row>
    <row r="215" spans="10:23">
      <c r="J215" s="3">
        <v>1786.4412</v>
      </c>
      <c r="K215" s="9">
        <v>3584</v>
      </c>
      <c r="L215" s="2">
        <v>1</v>
      </c>
      <c r="M215" s="2">
        <f t="shared" si="19"/>
        <v>1786.4412</v>
      </c>
      <c r="N215" s="2">
        <f t="shared" si="18"/>
        <v>0</v>
      </c>
      <c r="O215" s="2">
        <f t="shared" si="18"/>
        <v>1.0852945027753574E-161</v>
      </c>
      <c r="P215" s="2">
        <f t="shared" si="18"/>
        <v>0</v>
      </c>
      <c r="Q215" s="2">
        <f t="shared" si="18"/>
        <v>9.8189276380085773E-181</v>
      </c>
      <c r="R215" s="2">
        <f t="shared" si="18"/>
        <v>2.3930409190773256E-136</v>
      </c>
      <c r="S215" s="2">
        <f t="shared" si="18"/>
        <v>3.2759302587223515E-13</v>
      </c>
      <c r="T215" s="10">
        <f t="array" ref="T215">MMULT(L215:S215,$T$6:$T$13)</f>
        <v>3578.0281446747094</v>
      </c>
      <c r="U215" s="10">
        <f t="shared" si="20"/>
        <v>5.9718553252905622</v>
      </c>
      <c r="V215" s="10">
        <f t="shared" si="21"/>
        <v>5.9718553253874234</v>
      </c>
      <c r="W215" s="10">
        <f t="shared" si="22"/>
        <v>9.6861185738816857E-11</v>
      </c>
    </row>
    <row r="216" spans="10:23">
      <c r="J216" s="3">
        <v>1789.0144</v>
      </c>
      <c r="K216" s="9">
        <v>3575</v>
      </c>
      <c r="L216" s="2">
        <v>1</v>
      </c>
      <c r="M216" s="2">
        <f t="shared" si="19"/>
        <v>1789.0144</v>
      </c>
      <c r="N216" s="2">
        <f t="shared" si="18"/>
        <v>0</v>
      </c>
      <c r="O216" s="2">
        <f t="shared" si="18"/>
        <v>1.2221574309320318E-163</v>
      </c>
      <c r="P216" s="2">
        <f t="shared" si="18"/>
        <v>0</v>
      </c>
      <c r="Q216" s="2">
        <f t="shared" si="18"/>
        <v>2.0328586193773352E-183</v>
      </c>
      <c r="R216" s="2">
        <f t="shared" si="18"/>
        <v>3.7233134847966853E-141</v>
      </c>
      <c r="S216" s="2">
        <f t="shared" si="18"/>
        <v>2.7050970224705238E-14</v>
      </c>
      <c r="T216" s="10">
        <f t="array" ref="T216">MMULT(L216:S216,$T$6:$T$13)</f>
        <v>3575.0522600055624</v>
      </c>
      <c r="U216" s="10">
        <f t="shared" si="20"/>
        <v>-5.2260005562402512E-2</v>
      </c>
      <c r="V216" s="10">
        <f t="shared" si="21"/>
        <v>-5.2260005554217059E-2</v>
      </c>
      <c r="W216" s="10">
        <f t="shared" si="22"/>
        <v>8.1854523159563541E-12</v>
      </c>
    </row>
    <row r="217" spans="10:23">
      <c r="J217" s="3">
        <v>1791.5867000000001</v>
      </c>
      <c r="K217" s="9">
        <v>3563</v>
      </c>
      <c r="L217" s="2">
        <v>1</v>
      </c>
      <c r="M217" s="2">
        <f t="shared" si="19"/>
        <v>1791.5867000000001</v>
      </c>
      <c r="N217" s="2">
        <f t="shared" si="18"/>
        <v>0</v>
      </c>
      <c r="O217" s="2">
        <f t="shared" si="18"/>
        <v>1.3417533211051273E-165</v>
      </c>
      <c r="P217" s="2">
        <f t="shared" si="18"/>
        <v>0</v>
      </c>
      <c r="Q217" s="2">
        <f t="shared" si="18"/>
        <v>4.0293784321003912E-186</v>
      </c>
      <c r="R217" s="2">
        <f t="shared" si="18"/>
        <v>4.7960759253085001E-146</v>
      </c>
      <c r="S217" s="2">
        <f t="shared" si="18"/>
        <v>2.0154924824801734E-15</v>
      </c>
      <c r="T217" s="10">
        <f t="array" ref="T217">MMULT(L217:S217,$T$6:$T$13)</f>
        <v>3572.0774161791055</v>
      </c>
      <c r="U217" s="10">
        <f t="shared" si="20"/>
        <v>-9.0774161791055121</v>
      </c>
      <c r="V217" s="10">
        <f t="shared" si="21"/>
        <v>-9.0774161791050574</v>
      </c>
      <c r="W217" s="10">
        <f t="shared" si="22"/>
        <v>0</v>
      </c>
    </row>
    <row r="218" spans="10:23">
      <c r="J218" s="3">
        <v>1794.1581000000001</v>
      </c>
      <c r="K218" s="9">
        <v>3597</v>
      </c>
      <c r="L218" s="2">
        <v>1</v>
      </c>
      <c r="M218" s="2">
        <f t="shared" si="19"/>
        <v>1794.1581000000001</v>
      </c>
      <c r="N218" s="2">
        <f t="shared" si="18"/>
        <v>0</v>
      </c>
      <c r="O218" s="2">
        <f t="shared" si="18"/>
        <v>1.43613900244434E-167</v>
      </c>
      <c r="P218" s="2">
        <f t="shared" si="18"/>
        <v>0</v>
      </c>
      <c r="Q218" s="2">
        <f t="shared" si="18"/>
        <v>7.6467613812318609E-189</v>
      </c>
      <c r="R218" s="2">
        <f t="shared" si="18"/>
        <v>5.1157263933464773E-151</v>
      </c>
      <c r="S218" s="2">
        <f t="shared" si="18"/>
        <v>1.3551173700529809E-16</v>
      </c>
      <c r="T218" s="10">
        <f t="array" ref="T218">MMULT(L218:S218,$T$6:$T$13)</f>
        <v>3569.1036131952651</v>
      </c>
      <c r="U218" s="10">
        <f t="shared" si="20"/>
        <v>27.896386804734902</v>
      </c>
      <c r="V218" s="10">
        <f t="shared" si="21"/>
        <v>27.896386804734902</v>
      </c>
      <c r="W218" s="10">
        <f t="shared" si="22"/>
        <v>0</v>
      </c>
    </row>
    <row r="219" spans="10:23">
      <c r="J219" s="3">
        <v>1796.7284999999999</v>
      </c>
      <c r="K219" s="9">
        <v>3578</v>
      </c>
      <c r="L219" s="2">
        <v>1</v>
      </c>
      <c r="M219" s="2">
        <f t="shared" si="19"/>
        <v>1796.7284999999999</v>
      </c>
      <c r="N219" s="2">
        <f t="shared" si="18"/>
        <v>0</v>
      </c>
      <c r="O219" s="2">
        <f t="shared" si="18"/>
        <v>1.4989534647060556E-169</v>
      </c>
      <c r="P219" s="2">
        <f t="shared" si="18"/>
        <v>0</v>
      </c>
      <c r="Q219" s="2">
        <f t="shared" si="18"/>
        <v>1.3898036476195133E-191</v>
      </c>
      <c r="R219" s="2">
        <f t="shared" si="18"/>
        <v>4.5214676620473189E-156</v>
      </c>
      <c r="S219" s="2">
        <f t="shared" si="18"/>
        <v>8.2236665426782445E-18</v>
      </c>
      <c r="T219" s="10">
        <f t="array" ref="T219">MMULT(L219:S219,$T$6:$T$13)</f>
        <v>3566.1309667032137</v>
      </c>
      <c r="U219" s="10">
        <f t="shared" si="20"/>
        <v>11.869033296786256</v>
      </c>
      <c r="V219" s="10">
        <f t="shared" si="21"/>
        <v>11.869033296786256</v>
      </c>
      <c r="W219" s="10">
        <f t="shared" si="22"/>
        <v>0</v>
      </c>
    </row>
    <row r="220" spans="10:23">
      <c r="J220" s="3">
        <v>1799.2968000000001</v>
      </c>
      <c r="K220" s="9">
        <v>3569</v>
      </c>
      <c r="L220" s="2">
        <v>1</v>
      </c>
      <c r="M220" s="2">
        <f t="shared" si="19"/>
        <v>1799.2968000000001</v>
      </c>
      <c r="N220" s="2">
        <f t="shared" si="18"/>
        <v>0</v>
      </c>
      <c r="O220" s="2">
        <f t="shared" si="18"/>
        <v>1.5286807504355139E-171</v>
      </c>
      <c r="P220" s="2">
        <f t="shared" si="18"/>
        <v>0</v>
      </c>
      <c r="Q220" s="2">
        <f t="shared" si="18"/>
        <v>2.425908611162478E-194</v>
      </c>
      <c r="R220" s="2">
        <f t="shared" si="18"/>
        <v>3.3290188937603601E-161</v>
      </c>
      <c r="S220" s="2">
        <f t="shared" si="18"/>
        <v>4.5107526358178315E-19</v>
      </c>
      <c r="T220" s="10">
        <f t="array" ref="T220">MMULT(L220:S220,$T$6:$T$13)</f>
        <v>3563.1607488439167</v>
      </c>
      <c r="U220" s="10">
        <f t="shared" si="20"/>
        <v>5.8392511560832645</v>
      </c>
      <c r="V220" s="10">
        <f t="shared" si="21"/>
        <v>5.8392511560832645</v>
      </c>
      <c r="W220" s="10">
        <f t="shared" si="22"/>
        <v>0</v>
      </c>
    </row>
    <row r="221" spans="10:23">
      <c r="J221" s="3">
        <v>1801.8652</v>
      </c>
      <c r="K221" s="9">
        <v>3566</v>
      </c>
      <c r="L221" s="2">
        <v>1</v>
      </c>
      <c r="M221" s="2">
        <f t="shared" si="19"/>
        <v>1801.8652</v>
      </c>
      <c r="N221" s="2">
        <f t="shared" si="18"/>
        <v>0</v>
      </c>
      <c r="O221" s="2">
        <f t="shared" si="18"/>
        <v>1.5173653776433499E-173</v>
      </c>
      <c r="P221" s="2">
        <f t="shared" si="18"/>
        <v>0</v>
      </c>
      <c r="Q221" s="2">
        <f t="shared" si="18"/>
        <v>4.0448373151374431E-197</v>
      </c>
      <c r="R221" s="2">
        <f t="shared" si="18"/>
        <v>2.0217078540415105E-166</v>
      </c>
      <c r="S221" s="2">
        <f t="shared" si="18"/>
        <v>2.2310016838749387E-20</v>
      </c>
      <c r="T221" s="10">
        <f t="array" ref="T221">MMULT(L221:S221,$T$6:$T$13)</f>
        <v>3560.1904153354417</v>
      </c>
      <c r="U221" s="10">
        <f t="shared" si="20"/>
        <v>5.8095846645583151</v>
      </c>
      <c r="V221" s="10">
        <f t="shared" si="21"/>
        <v>5.8095846645583151</v>
      </c>
      <c r="W221" s="10">
        <f t="shared" si="22"/>
        <v>0</v>
      </c>
    </row>
    <row r="222" spans="10:23">
      <c r="J222" s="3">
        <v>1804.4329</v>
      </c>
      <c r="K222" s="9">
        <v>3587</v>
      </c>
      <c r="L222" s="2">
        <v>1</v>
      </c>
      <c r="M222" s="2">
        <f t="shared" si="19"/>
        <v>1804.4329</v>
      </c>
      <c r="N222" s="2">
        <f t="shared" si="18"/>
        <v>0</v>
      </c>
      <c r="O222" s="2">
        <f t="shared" si="18"/>
        <v>1.4680347078155931E-175</v>
      </c>
      <c r="P222" s="2">
        <f t="shared" si="18"/>
        <v>0</v>
      </c>
      <c r="Q222" s="2">
        <f t="shared" si="18"/>
        <v>6.4551379205458167E-200</v>
      </c>
      <c r="R222" s="2">
        <f t="shared" si="18"/>
        <v>1.0165761895019909E-171</v>
      </c>
      <c r="S222" s="2">
        <f t="shared" si="18"/>
        <v>9.9595700385378378E-22</v>
      </c>
      <c r="T222" s="10">
        <f t="array" ref="T222">MMULT(L222:S222,$T$6:$T$13)</f>
        <v>3557.2208913712175</v>
      </c>
      <c r="U222" s="10">
        <f t="shared" si="20"/>
        <v>29.779108628782524</v>
      </c>
      <c r="V222" s="10">
        <f t="shared" si="21"/>
        <v>29.779108628782524</v>
      </c>
      <c r="W222" s="10">
        <f t="shared" si="22"/>
        <v>0</v>
      </c>
    </row>
    <row r="223" spans="10:23">
      <c r="J223" s="3">
        <v>1806.9994999999999</v>
      </c>
      <c r="K223" s="9">
        <v>3583</v>
      </c>
      <c r="L223" s="2">
        <v>1</v>
      </c>
      <c r="M223" s="2">
        <f t="shared" si="19"/>
        <v>1806.9994999999999</v>
      </c>
      <c r="N223" s="2">
        <f t="shared" si="18"/>
        <v>0</v>
      </c>
      <c r="O223" s="2">
        <f t="shared" si="18"/>
        <v>1.3854195998053959E-177</v>
      </c>
      <c r="P223" s="2">
        <f t="shared" si="18"/>
        <v>0</v>
      </c>
      <c r="Q223" s="2">
        <f t="shared" si="18"/>
        <v>9.8706181573695112E-203</v>
      </c>
      <c r="R223" s="2">
        <f t="shared" si="18"/>
        <v>4.2412509360096392E-177</v>
      </c>
      <c r="S223" s="2">
        <f t="shared" si="18"/>
        <v>4.0153980310803655E-23</v>
      </c>
      <c r="T223" s="10">
        <f t="array" ref="T223">MMULT(L223:S223,$T$6:$T$13)</f>
        <v>3554.2526395479604</v>
      </c>
      <c r="U223" s="10">
        <f t="shared" si="20"/>
        <v>28.747360452039629</v>
      </c>
      <c r="V223" s="10">
        <f t="shared" si="21"/>
        <v>28.747360452039629</v>
      </c>
      <c r="W223" s="10">
        <f t="shared" si="22"/>
        <v>0</v>
      </c>
    </row>
    <row r="224" spans="10:23">
      <c r="J224" s="3">
        <v>1809.5652</v>
      </c>
      <c r="K224" s="9">
        <v>3574</v>
      </c>
      <c r="L224" s="2">
        <v>1</v>
      </c>
      <c r="M224" s="2">
        <f t="shared" si="19"/>
        <v>1809.5652</v>
      </c>
      <c r="N224" s="2">
        <f t="shared" si="18"/>
        <v>0</v>
      </c>
      <c r="O224" s="2">
        <f t="shared" si="18"/>
        <v>1.2749143368938062E-179</v>
      </c>
      <c r="P224" s="2">
        <f t="shared" si="18"/>
        <v>0</v>
      </c>
      <c r="Q224" s="2">
        <f t="shared" si="18"/>
        <v>1.445510441290819E-205</v>
      </c>
      <c r="R224" s="2">
        <f t="shared" si="18"/>
        <v>1.4670965344994811E-182</v>
      </c>
      <c r="S224" s="2">
        <f t="shared" si="18"/>
        <v>1.461866313276766E-24</v>
      </c>
      <c r="T224" s="10">
        <f t="array" ref="T224">MMULT(L224:S224,$T$6:$T$13)</f>
        <v>3551.2854285673125</v>
      </c>
      <c r="U224" s="10">
        <f t="shared" si="20"/>
        <v>22.714571432687535</v>
      </c>
      <c r="V224" s="10">
        <f t="shared" si="21"/>
        <v>22.714571432687535</v>
      </c>
      <c r="W224" s="10">
        <f t="shared" si="22"/>
        <v>0</v>
      </c>
    </row>
    <row r="225" spans="10:23">
      <c r="J225" s="3">
        <v>1812.13</v>
      </c>
      <c r="K225" s="9">
        <v>3560</v>
      </c>
      <c r="L225" s="2">
        <v>1</v>
      </c>
      <c r="M225" s="2">
        <f t="shared" si="19"/>
        <v>1812.13</v>
      </c>
      <c r="N225" s="2">
        <f t="shared" si="18"/>
        <v>0</v>
      </c>
      <c r="O225" s="2">
        <f t="shared" si="18"/>
        <v>1.1440568862727973E-181</v>
      </c>
      <c r="P225" s="2">
        <f t="shared" si="18"/>
        <v>0</v>
      </c>
      <c r="Q225" s="2">
        <f t="shared" si="18"/>
        <v>2.0274817298845091E-208</v>
      </c>
      <c r="R225" s="2">
        <f t="shared" si="18"/>
        <v>4.208445631097331E-188</v>
      </c>
      <c r="S225" s="2">
        <f t="shared" si="18"/>
        <v>4.8064551591675119E-26</v>
      </c>
      <c r="T225" s="10">
        <f t="array" ref="T225">MMULT(L225:S225,$T$6:$T$13)</f>
        <v>3548.3192584292742</v>
      </c>
      <c r="U225" s="10">
        <f t="shared" si="20"/>
        <v>11.680741570725786</v>
      </c>
      <c r="V225" s="10">
        <f t="shared" si="21"/>
        <v>11.680741570725786</v>
      </c>
      <c r="W225" s="10">
        <f t="shared" si="22"/>
        <v>0</v>
      </c>
    </row>
    <row r="226" spans="10:23">
      <c r="J226" s="3">
        <v>1814.6937</v>
      </c>
      <c r="K226" s="9">
        <v>3537</v>
      </c>
      <c r="L226" s="2">
        <v>1</v>
      </c>
      <c r="M226" s="2">
        <f t="shared" si="19"/>
        <v>1814.6937</v>
      </c>
      <c r="N226" s="2">
        <f t="shared" si="18"/>
        <v>0</v>
      </c>
      <c r="O226" s="2">
        <f t="shared" si="18"/>
        <v>1.0015079872247834E-183</v>
      </c>
      <c r="P226" s="2">
        <f t="shared" si="18"/>
        <v>0</v>
      </c>
      <c r="Q226" s="2">
        <f t="shared" si="18"/>
        <v>2.7251917067324887E-211</v>
      </c>
      <c r="R226" s="2">
        <f t="shared" si="18"/>
        <v>1.0023342266299604E-193</v>
      </c>
      <c r="S226" s="2">
        <f t="shared" si="18"/>
        <v>1.4277373216440425E-27</v>
      </c>
      <c r="T226" s="10">
        <f t="array" ref="T226">MMULT(L226:S226,$T$6:$T$13)</f>
        <v>3545.3543604322026</v>
      </c>
      <c r="U226" s="10">
        <f t="shared" si="20"/>
        <v>-8.3543604322026113</v>
      </c>
      <c r="V226" s="10">
        <f t="shared" si="21"/>
        <v>-8.3543604322026113</v>
      </c>
      <c r="W226" s="10">
        <f t="shared" si="22"/>
        <v>0</v>
      </c>
    </row>
    <row r="227" spans="10:23">
      <c r="J227" s="3">
        <v>1817.2566999999999</v>
      </c>
      <c r="K227" s="9">
        <v>3552</v>
      </c>
      <c r="L227" s="2">
        <v>1</v>
      </c>
      <c r="M227" s="2">
        <f t="shared" si="19"/>
        <v>1817.2566999999999</v>
      </c>
      <c r="N227" s="2">
        <f t="shared" si="18"/>
        <v>0</v>
      </c>
      <c r="O227" s="2">
        <f t="shared" si="18"/>
        <v>8.5465844113952621E-186</v>
      </c>
      <c r="P227" s="2">
        <f t="shared" si="18"/>
        <v>0</v>
      </c>
      <c r="Q227" s="2">
        <f t="shared" si="18"/>
        <v>3.5068265940882126E-214</v>
      </c>
      <c r="R227" s="2">
        <f t="shared" si="18"/>
        <v>1.9785244553434124E-199</v>
      </c>
      <c r="S227" s="2">
        <f t="shared" si="18"/>
        <v>3.829893819903189E-29</v>
      </c>
      <c r="T227" s="10">
        <f t="array" ref="T227">MMULT(L227:S227,$T$6:$T$13)</f>
        <v>3542.3902719793828</v>
      </c>
      <c r="U227" s="10">
        <f t="shared" si="20"/>
        <v>9.60972802061724</v>
      </c>
      <c r="V227" s="10">
        <f t="shared" si="21"/>
        <v>9.60972802061724</v>
      </c>
      <c r="W227" s="10">
        <f t="shared" si="22"/>
        <v>0</v>
      </c>
    </row>
    <row r="228" spans="10:23">
      <c r="J228" s="3">
        <v>1819.8186000000001</v>
      </c>
      <c r="K228" s="9">
        <v>3530</v>
      </c>
      <c r="L228" s="2">
        <v>1</v>
      </c>
      <c r="M228" s="2">
        <f t="shared" si="19"/>
        <v>1819.8186000000001</v>
      </c>
      <c r="N228" s="2">
        <f t="shared" si="18"/>
        <v>0</v>
      </c>
      <c r="O228" s="2">
        <f t="shared" si="18"/>
        <v>7.1153662266486794E-188</v>
      </c>
      <c r="P228" s="2">
        <f t="shared" si="18"/>
        <v>0</v>
      </c>
      <c r="Q228" s="2">
        <f t="shared" si="18"/>
        <v>4.3249442467867586E-217</v>
      </c>
      <c r="R228" s="2">
        <f t="shared" si="18"/>
        <v>3.2440395612351173E-205</v>
      </c>
      <c r="S228" s="2">
        <f t="shared" si="18"/>
        <v>9.2839436403637206E-31</v>
      </c>
      <c r="T228" s="10">
        <f t="array" ref="T228">MMULT(L228:S228,$T$6:$T$13)</f>
        <v>3539.4274556675296</v>
      </c>
      <c r="U228" s="10">
        <f t="shared" si="20"/>
        <v>-9.4274556675295571</v>
      </c>
      <c r="V228" s="10">
        <f t="shared" si="21"/>
        <v>-9.4274556675295571</v>
      </c>
      <c r="W228" s="10">
        <f t="shared" si="22"/>
        <v>0</v>
      </c>
    </row>
    <row r="229" spans="10:23">
      <c r="J229" s="3">
        <v>1822.3784000000001</v>
      </c>
      <c r="K229" s="9">
        <v>3554</v>
      </c>
      <c r="L229" s="2">
        <v>1</v>
      </c>
      <c r="M229" s="2">
        <f t="shared" si="19"/>
        <v>1822.3784000000001</v>
      </c>
      <c r="N229" s="2">
        <f t="shared" si="18"/>
        <v>0</v>
      </c>
      <c r="O229" s="2">
        <f t="shared" si="18"/>
        <v>5.7903116376246841E-190</v>
      </c>
      <c r="P229" s="2">
        <f t="shared" si="18"/>
        <v>0</v>
      </c>
      <c r="Q229" s="2">
        <f t="shared" si="18"/>
        <v>5.1258756410033873E-220</v>
      </c>
      <c r="R229" s="2">
        <f t="shared" si="18"/>
        <v>4.4428374500206542E-211</v>
      </c>
      <c r="S229" s="2">
        <f t="shared" si="18"/>
        <v>2.0370412604945555E-32</v>
      </c>
      <c r="T229" s="10">
        <f t="array" ref="T229">MMULT(L229:S229,$T$6:$T$13)</f>
        <v>3536.4670679884312</v>
      </c>
      <c r="U229" s="10">
        <f t="shared" si="20"/>
        <v>17.532932011568846</v>
      </c>
      <c r="V229" s="10">
        <f t="shared" si="21"/>
        <v>17.532932011568846</v>
      </c>
      <c r="W229" s="10">
        <f t="shared" si="22"/>
        <v>0</v>
      </c>
    </row>
    <row r="230" spans="10:23">
      <c r="J230" s="3">
        <v>1824.9385</v>
      </c>
      <c r="K230" s="9">
        <v>3535</v>
      </c>
      <c r="L230" s="2">
        <v>1</v>
      </c>
      <c r="M230" s="2">
        <f t="shared" si="19"/>
        <v>1824.9385</v>
      </c>
      <c r="N230" s="2">
        <f t="shared" si="18"/>
        <v>0</v>
      </c>
      <c r="O230" s="2">
        <f t="shared" si="18"/>
        <v>4.5852161271647138E-192</v>
      </c>
      <c r="P230" s="2">
        <f t="shared" si="18"/>
        <v>0</v>
      </c>
      <c r="Q230" s="2">
        <f t="shared" si="18"/>
        <v>5.8016850315045555E-223</v>
      </c>
      <c r="R230" s="2">
        <f t="shared" si="18"/>
        <v>5.0194290911851088E-217</v>
      </c>
      <c r="S230" s="2">
        <f t="shared" si="18"/>
        <v>4.0316292051836594E-34</v>
      </c>
      <c r="T230" s="10">
        <f t="array" ref="T230">MMULT(L230:S230,$T$6:$T$13)</f>
        <v>3533.5063333617968</v>
      </c>
      <c r="U230" s="10">
        <f t="shared" si="20"/>
        <v>1.4936666382031945</v>
      </c>
      <c r="V230" s="10">
        <f t="shared" si="21"/>
        <v>1.4936666382031945</v>
      </c>
      <c r="W230" s="10">
        <f t="shared" si="22"/>
        <v>0</v>
      </c>
    </row>
    <row r="231" spans="10:23">
      <c r="J231" s="3">
        <v>1827.4975999999999</v>
      </c>
      <c r="K231" s="9">
        <v>3541</v>
      </c>
      <c r="L231" s="2">
        <v>1</v>
      </c>
      <c r="M231" s="2">
        <f t="shared" si="19"/>
        <v>1827.4975999999999</v>
      </c>
      <c r="N231" s="2">
        <f t="shared" si="18"/>
        <v>0</v>
      </c>
      <c r="O231" s="2">
        <f t="shared" si="18"/>
        <v>3.5419520770663163E-194</v>
      </c>
      <c r="P231" s="2">
        <f t="shared" si="18"/>
        <v>0</v>
      </c>
      <c r="Q231" s="2">
        <f t="shared" si="18"/>
        <v>6.2927849043166163E-226</v>
      </c>
      <c r="R231" s="2">
        <f t="shared" si="18"/>
        <v>4.7110930274471689E-223</v>
      </c>
      <c r="S231" s="2">
        <f t="shared" si="18"/>
        <v>7.2120393453143184E-36</v>
      </c>
      <c r="T231" s="10">
        <f t="array" ref="T231">MMULT(L231:S231,$T$6:$T$13)</f>
        <v>3530.5467552269502</v>
      </c>
      <c r="U231" s="10">
        <f t="shared" si="20"/>
        <v>10.453244773049846</v>
      </c>
      <c r="V231" s="10">
        <f t="shared" si="21"/>
        <v>10.453244773049846</v>
      </c>
      <c r="W231" s="10">
        <f t="shared" si="22"/>
        <v>0</v>
      </c>
    </row>
    <row r="232" spans="10:23">
      <c r="J232" s="3">
        <v>1830.0558000000001</v>
      </c>
      <c r="K232" s="9">
        <v>3531</v>
      </c>
      <c r="L232" s="2">
        <v>1</v>
      </c>
      <c r="M232" s="2">
        <f t="shared" si="19"/>
        <v>1830.0558000000001</v>
      </c>
      <c r="N232" s="2">
        <f t="shared" si="18"/>
        <v>0</v>
      </c>
      <c r="O232" s="2">
        <f t="shared" si="18"/>
        <v>2.6685842907795666E-196</v>
      </c>
      <c r="P232" s="2">
        <f t="shared" si="18"/>
        <v>0</v>
      </c>
      <c r="Q232" s="2">
        <f t="shared" si="18"/>
        <v>6.5394362779739632E-229</v>
      </c>
      <c r="R232" s="2">
        <f t="shared" si="18"/>
        <v>3.6721398392170816E-229</v>
      </c>
      <c r="S232" s="2">
        <f t="shared" si="18"/>
        <v>1.1660406295559628E-37</v>
      </c>
      <c r="T232" s="10">
        <f t="array" ref="T232">MMULT(L232:S232,$T$6:$T$13)</f>
        <v>3527.5882179347127</v>
      </c>
      <c r="U232" s="10">
        <f t="shared" si="20"/>
        <v>3.4117820652872979</v>
      </c>
      <c r="V232" s="10">
        <f t="shared" si="21"/>
        <v>3.4117820652872979</v>
      </c>
      <c r="W232" s="10">
        <f t="shared" si="22"/>
        <v>0</v>
      </c>
    </row>
    <row r="233" spans="10:23">
      <c r="J233" s="3">
        <v>1832.6130000000001</v>
      </c>
      <c r="K233" s="9">
        <v>3524</v>
      </c>
      <c r="L233" s="2">
        <v>1</v>
      </c>
      <c r="M233" s="2">
        <f t="shared" si="19"/>
        <v>1832.6130000000001</v>
      </c>
      <c r="N233" s="2">
        <f t="shared" si="18"/>
        <v>0</v>
      </c>
      <c r="O233" s="2">
        <f t="shared" si="18"/>
        <v>1.9614192681720537E-198</v>
      </c>
      <c r="P233" s="2">
        <f t="shared" si="18"/>
        <v>0</v>
      </c>
      <c r="Q233" s="2">
        <f t="shared" si="18"/>
        <v>6.5130574543479193E-232</v>
      </c>
      <c r="R233" s="2">
        <f t="shared" si="18"/>
        <v>2.378909397808024E-235</v>
      </c>
      <c r="S233" s="2">
        <f t="shared" si="18"/>
        <v>1.7043822435810162E-39</v>
      </c>
      <c r="T233" s="10">
        <f t="array" ref="T233">MMULT(L233:S233,$T$6:$T$13)</f>
        <v>3524.6308371342634</v>
      </c>
      <c r="U233" s="10">
        <f t="shared" si="20"/>
        <v>-0.63083713426340182</v>
      </c>
      <c r="V233" s="10">
        <f t="shared" si="21"/>
        <v>-0.63083713426340182</v>
      </c>
      <c r="W233" s="10">
        <f t="shared" si="22"/>
        <v>0</v>
      </c>
    </row>
    <row r="234" spans="10:23">
      <c r="J234" s="3">
        <v>1835.1693</v>
      </c>
      <c r="K234" s="9">
        <v>3537</v>
      </c>
      <c r="L234" s="2">
        <v>1</v>
      </c>
      <c r="M234" s="2">
        <f t="shared" si="19"/>
        <v>1835.1693</v>
      </c>
      <c r="N234" s="2">
        <f t="shared" si="18"/>
        <v>0</v>
      </c>
      <c r="O234" s="2">
        <f t="shared" si="18"/>
        <v>1.4061792338743847E-200</v>
      </c>
      <c r="P234" s="2">
        <f t="shared" si="18"/>
        <v>0</v>
      </c>
      <c r="Q234" s="2">
        <f t="shared" si="18"/>
        <v>6.215572767947646E-235</v>
      </c>
      <c r="R234" s="2">
        <f t="shared" si="18"/>
        <v>1.2804066751791397E-241</v>
      </c>
      <c r="S234" s="2">
        <f t="shared" si="18"/>
        <v>2.2521424978007251E-41</v>
      </c>
      <c r="T234" s="10">
        <f t="array" ref="T234">MMULT(L234:S234,$T$6:$T$13)</f>
        <v>3521.6744971764238</v>
      </c>
      <c r="U234" s="10">
        <f t="shared" si="20"/>
        <v>15.325502823576244</v>
      </c>
      <c r="V234" s="10">
        <f t="shared" si="21"/>
        <v>15.325502823576244</v>
      </c>
      <c r="W234" s="10">
        <f t="shared" si="22"/>
        <v>0</v>
      </c>
    </row>
    <row r="235" spans="10:23">
      <c r="J235" s="3">
        <v>1837.7246</v>
      </c>
      <c r="K235" s="9">
        <v>3524</v>
      </c>
      <c r="L235" s="2">
        <v>1</v>
      </c>
      <c r="M235" s="2">
        <f t="shared" si="19"/>
        <v>1837.7246</v>
      </c>
      <c r="N235" s="2">
        <f t="shared" si="18"/>
        <v>0</v>
      </c>
      <c r="O235" s="2">
        <f t="shared" si="18"/>
        <v>9.8353188201514579E-203</v>
      </c>
      <c r="P235" s="2">
        <f t="shared" si="18"/>
        <v>0</v>
      </c>
      <c r="Q235" s="2">
        <f t="shared" si="18"/>
        <v>5.6855051165708014E-238</v>
      </c>
      <c r="R235" s="2">
        <f t="shared" si="18"/>
        <v>5.7301590884160617E-248</v>
      </c>
      <c r="S235" s="2">
        <f t="shared" si="18"/>
        <v>2.6910598164943337E-43</v>
      </c>
      <c r="T235" s="10">
        <f t="array" ref="T235">MMULT(L235:S235,$T$6:$T$13)</f>
        <v>3518.7193137103718</v>
      </c>
      <c r="U235" s="10">
        <f t="shared" si="20"/>
        <v>5.2806862896281928</v>
      </c>
      <c r="V235" s="10">
        <f t="shared" si="21"/>
        <v>5.2806862896281928</v>
      </c>
      <c r="W235" s="10">
        <f t="shared" si="22"/>
        <v>0</v>
      </c>
    </row>
    <row r="236" spans="10:23">
      <c r="J236" s="3">
        <v>1840.2791</v>
      </c>
      <c r="K236" s="9">
        <v>3518</v>
      </c>
      <c r="L236" s="2">
        <v>1</v>
      </c>
      <c r="M236" s="2">
        <f t="shared" si="19"/>
        <v>1840.2791</v>
      </c>
      <c r="N236" s="2">
        <f t="shared" si="18"/>
        <v>0</v>
      </c>
      <c r="O236" s="2">
        <f t="shared" si="18"/>
        <v>6.7089916260769752E-205</v>
      </c>
      <c r="P236" s="2">
        <f t="shared" si="18"/>
        <v>0</v>
      </c>
      <c r="Q236" s="2">
        <f t="shared" si="18"/>
        <v>4.9823182754029829E-241</v>
      </c>
      <c r="R236" s="2">
        <f t="shared" si="18"/>
        <v>2.1302200909074892E-254</v>
      </c>
      <c r="S236" s="2">
        <f t="shared" si="18"/>
        <v>2.9070059275712784E-45</v>
      </c>
      <c r="T236" s="10">
        <f t="array" ref="T236">MMULT(L236:S236,$T$6:$T$13)</f>
        <v>3515.7650554377506</v>
      </c>
      <c r="U236" s="10">
        <f t="shared" si="20"/>
        <v>2.2349445622494386</v>
      </c>
      <c r="V236" s="10">
        <f t="shared" si="21"/>
        <v>2.2349445622494386</v>
      </c>
      <c r="W236" s="10">
        <f t="shared" si="22"/>
        <v>0</v>
      </c>
    </row>
    <row r="237" spans="10:23">
      <c r="J237" s="3">
        <v>1842.8326</v>
      </c>
      <c r="K237" s="9">
        <v>3506</v>
      </c>
      <c r="L237" s="2">
        <v>1</v>
      </c>
      <c r="M237" s="2">
        <f t="shared" si="19"/>
        <v>1842.8326</v>
      </c>
      <c r="N237" s="2">
        <f t="shared" si="18"/>
        <v>0</v>
      </c>
      <c r="O237" s="2">
        <f t="shared" si="18"/>
        <v>4.4650765089123298E-207</v>
      </c>
      <c r="P237" s="2">
        <f t="shared" si="18"/>
        <v>0</v>
      </c>
      <c r="Q237" s="2">
        <f t="shared" si="18"/>
        <v>4.1853178895649502E-244</v>
      </c>
      <c r="R237" s="2">
        <f t="shared" si="18"/>
        <v>6.5873685138112227E-261</v>
      </c>
      <c r="S237" s="2">
        <f t="shared" si="18"/>
        <v>2.840301566225579E-47</v>
      </c>
      <c r="T237" s="10">
        <f t="array" ref="T237">MMULT(L237:S237,$T$6:$T$13)</f>
        <v>3512.811953656917</v>
      </c>
      <c r="U237" s="10">
        <f t="shared" si="20"/>
        <v>-6.8119536569170123</v>
      </c>
      <c r="V237" s="10">
        <f t="shared" si="21"/>
        <v>-6.8119536569170123</v>
      </c>
      <c r="W237" s="10">
        <f t="shared" si="22"/>
        <v>0</v>
      </c>
    </row>
    <row r="238" spans="10:23">
      <c r="J238" s="3">
        <v>1845.3839</v>
      </c>
      <c r="K238" s="9">
        <v>3519</v>
      </c>
      <c r="L238" s="2">
        <v>1</v>
      </c>
      <c r="M238" s="2">
        <f t="shared" si="19"/>
        <v>1845.3839</v>
      </c>
      <c r="N238" s="2">
        <f t="shared" si="18"/>
        <v>0</v>
      </c>
      <c r="O238" s="2">
        <f t="shared" si="18"/>
        <v>2.9063511686671215E-209</v>
      </c>
      <c r="P238" s="2">
        <f t="shared" si="18"/>
        <v>0</v>
      </c>
      <c r="Q238" s="2">
        <f t="shared" si="18"/>
        <v>3.3817552094791057E-247</v>
      </c>
      <c r="R238" s="2">
        <f t="shared" si="18"/>
        <v>1.707038544467268E-267</v>
      </c>
      <c r="S238" s="2">
        <f t="shared" si="18"/>
        <v>2.5159787380942763E-49</v>
      </c>
      <c r="T238" s="10">
        <f t="array" ref="T238">MMULT(L238:S238,$T$6:$T$13)</f>
        <v>3509.8613961580177</v>
      </c>
      <c r="U238" s="10">
        <f t="shared" si="20"/>
        <v>9.1386038419823308</v>
      </c>
      <c r="V238" s="10">
        <f t="shared" si="21"/>
        <v>9.1386038419823308</v>
      </c>
      <c r="W238" s="10">
        <f t="shared" si="22"/>
        <v>0</v>
      </c>
    </row>
    <row r="239" spans="10:23">
      <c r="J239" s="3">
        <v>1847.9355</v>
      </c>
      <c r="K239" s="9">
        <v>3519</v>
      </c>
      <c r="L239" s="2">
        <v>1</v>
      </c>
      <c r="M239" s="2">
        <f t="shared" si="19"/>
        <v>1847.9355</v>
      </c>
      <c r="N239" s="2">
        <f t="shared" si="18"/>
        <v>0</v>
      </c>
      <c r="O239" s="2">
        <f t="shared" si="18"/>
        <v>1.8411329870212235E-211</v>
      </c>
      <c r="P239" s="2">
        <f t="shared" si="18"/>
        <v>0</v>
      </c>
      <c r="Q239" s="2">
        <f t="shared" si="18"/>
        <v>2.6101414078251884E-250</v>
      </c>
      <c r="R239" s="2">
        <f t="shared" si="18"/>
        <v>3.6530578188018759E-274</v>
      </c>
      <c r="S239" s="2">
        <f t="shared" si="18"/>
        <v>2.0114607555607237E-51</v>
      </c>
      <c r="T239" s="10">
        <f t="array" ref="T239">MMULT(L239:S239,$T$6:$T$13)</f>
        <v>3506.9104917115815</v>
      </c>
      <c r="U239" s="10">
        <f t="shared" si="20"/>
        <v>12.089508288418529</v>
      </c>
      <c r="V239" s="10">
        <f t="shared" si="21"/>
        <v>12.089508288418529</v>
      </c>
      <c r="W239" s="10">
        <f t="shared" si="22"/>
        <v>0</v>
      </c>
    </row>
    <row r="240" spans="10:23">
      <c r="J240" s="3">
        <v>1850.4863</v>
      </c>
      <c r="K240" s="9">
        <v>3523</v>
      </c>
      <c r="L240" s="2">
        <v>1</v>
      </c>
      <c r="M240" s="2">
        <f t="shared" si="19"/>
        <v>1850.4863</v>
      </c>
      <c r="N240" s="2">
        <f t="shared" si="18"/>
        <v>0</v>
      </c>
      <c r="O240" s="2">
        <f t="shared" si="18"/>
        <v>1.1376041854197605E-213</v>
      </c>
      <c r="P240" s="2">
        <f t="shared" si="18"/>
        <v>0</v>
      </c>
      <c r="Q240" s="2">
        <f t="shared" si="18"/>
        <v>1.9303745854202907E-253</v>
      </c>
      <c r="R240" s="2">
        <f t="shared" si="18"/>
        <v>6.4990681259025132E-281</v>
      </c>
      <c r="S240" s="2">
        <f t="shared" si="18"/>
        <v>1.4544385224014728E-53</v>
      </c>
      <c r="T240" s="10">
        <f t="array" ref="T240">MMULT(L240:S240,$T$6:$T$13)</f>
        <v>3503.960512458576</v>
      </c>
      <c r="U240" s="10">
        <f t="shared" si="20"/>
        <v>19.039487541424023</v>
      </c>
      <c r="V240" s="10">
        <f t="shared" si="21"/>
        <v>19.039487541424023</v>
      </c>
      <c r="W240" s="10">
        <f t="shared" si="22"/>
        <v>0</v>
      </c>
    </row>
    <row r="241" spans="10:23">
      <c r="J241" s="3">
        <v>1853.0360000000001</v>
      </c>
      <c r="K241" s="9">
        <v>3512</v>
      </c>
      <c r="L241" s="2">
        <v>1</v>
      </c>
      <c r="M241" s="2">
        <f t="shared" si="19"/>
        <v>1853.0360000000001</v>
      </c>
      <c r="N241" s="2">
        <f t="shared" si="18"/>
        <v>0</v>
      </c>
      <c r="O241" s="2">
        <f t="shared" si="18"/>
        <v>6.8602325074673814E-216</v>
      </c>
      <c r="P241" s="2">
        <f t="shared" si="18"/>
        <v>0</v>
      </c>
      <c r="Q241" s="2">
        <f t="shared" si="18"/>
        <v>1.3691936537783712E-256</v>
      </c>
      <c r="R241" s="2">
        <f t="shared" si="18"/>
        <v>9.6319174036167554E-288</v>
      </c>
      <c r="S241" s="2">
        <f t="shared" si="18"/>
        <v>9.5183051960319968E-56</v>
      </c>
      <c r="T241" s="10">
        <f t="array" ref="T241">MMULT(L241:S241,$T$6:$T$13)</f>
        <v>3501.0118053465371</v>
      </c>
      <c r="U241" s="10">
        <f t="shared" si="20"/>
        <v>10.98819465346287</v>
      </c>
      <c r="V241" s="10">
        <f t="shared" si="21"/>
        <v>10.98819465346287</v>
      </c>
      <c r="W241" s="10">
        <f t="shared" si="22"/>
        <v>0</v>
      </c>
    </row>
    <row r="242" spans="10:23">
      <c r="J242" s="3">
        <v>1855.5848000000001</v>
      </c>
      <c r="K242" s="9">
        <v>3492</v>
      </c>
      <c r="L242" s="2">
        <v>1</v>
      </c>
      <c r="M242" s="2">
        <f t="shared" si="19"/>
        <v>1855.5848000000001</v>
      </c>
      <c r="N242" s="2">
        <f t="shared" si="18"/>
        <v>0</v>
      </c>
      <c r="O242" s="2">
        <f t="shared" si="18"/>
        <v>4.0361523540093309E-218</v>
      </c>
      <c r="P242" s="2">
        <f t="shared" si="18"/>
        <v>0</v>
      </c>
      <c r="Q242" s="2">
        <f t="shared" si="18"/>
        <v>9.3091454707821354E-260</v>
      </c>
      <c r="R242" s="2">
        <f t="shared" si="18"/>
        <v>1.1879621276062303E-294</v>
      </c>
      <c r="S242" s="2">
        <f t="shared" si="18"/>
        <v>5.6361826255473575E-58</v>
      </c>
      <c r="T242" s="10">
        <f t="array" ref="T242">MMULT(L242:S242,$T$6:$T$13)</f>
        <v>3498.0641390771079</v>
      </c>
      <c r="U242" s="10">
        <f t="shared" si="20"/>
        <v>-6.0641390771079386</v>
      </c>
      <c r="V242" s="10">
        <f t="shared" si="21"/>
        <v>-6.0641390771079386</v>
      </c>
      <c r="W242" s="10">
        <f t="shared" si="22"/>
        <v>0</v>
      </c>
    </row>
    <row r="243" spans="10:23">
      <c r="J243" s="3">
        <v>1858.1328000000001</v>
      </c>
      <c r="K243" s="9">
        <v>3523</v>
      </c>
      <c r="L243" s="2">
        <v>1</v>
      </c>
      <c r="M243" s="2">
        <f t="shared" si="19"/>
        <v>1858.1328000000001</v>
      </c>
      <c r="N243" s="2">
        <f t="shared" si="18"/>
        <v>0</v>
      </c>
      <c r="O243" s="2">
        <f t="shared" si="18"/>
        <v>2.3163347853296263E-220</v>
      </c>
      <c r="P243" s="2">
        <f t="shared" si="18"/>
        <v>0</v>
      </c>
      <c r="Q243" s="2">
        <f t="shared" si="18"/>
        <v>6.065570138889249E-263</v>
      </c>
      <c r="R243" s="2">
        <f t="shared" si="18"/>
        <v>1.2187981017960167E-301</v>
      </c>
      <c r="S243" s="2">
        <f t="shared" si="18"/>
        <v>3.0194544871991989E-60</v>
      </c>
      <c r="T243" s="10">
        <f t="array" ref="T243">MMULT(L243:S243,$T$6:$T$13)</f>
        <v>3495.117398001109</v>
      </c>
      <c r="U243" s="10">
        <f t="shared" si="20"/>
        <v>27.882601998891005</v>
      </c>
      <c r="V243" s="10">
        <f t="shared" si="21"/>
        <v>27.882601998891005</v>
      </c>
      <c r="W243" s="10">
        <f t="shared" si="22"/>
        <v>0</v>
      </c>
    </row>
    <row r="245" spans="10:23">
      <c r="J245" s="10" t="s">
        <v>18</v>
      </c>
      <c r="K245" s="10" t="s">
        <v>18</v>
      </c>
      <c r="L245" s="10" t="s">
        <v>18</v>
      </c>
      <c r="M245" s="10" t="s">
        <v>18</v>
      </c>
      <c r="N245" s="10" t="s">
        <v>18</v>
      </c>
      <c r="O245" s="10" t="s">
        <v>18</v>
      </c>
      <c r="P245" s="10" t="s">
        <v>18</v>
      </c>
      <c r="Q245" s="10" t="s">
        <v>18</v>
      </c>
      <c r="R245" s="10" t="s">
        <v>18</v>
      </c>
      <c r="S245" s="10" t="s">
        <v>18</v>
      </c>
      <c r="T245" s="10" t="s">
        <v>18</v>
      </c>
      <c r="U245" s="10"/>
      <c r="V245" s="10"/>
      <c r="W245" s="10"/>
    </row>
  </sheetData>
  <mergeCells count="4">
    <mergeCell ref="M2:P2"/>
    <mergeCell ref="M3:P3"/>
    <mergeCell ref="Z3:AG3"/>
    <mergeCell ref="Z14:AG1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 sizeWithCells="1">
              <from>
                <xdr:col>13</xdr:col>
                <xdr:colOff>577850</xdr:colOff>
                <xdr:row>5</xdr:row>
                <xdr:rowOff>0</xdr:rowOff>
              </from>
              <to>
                <xdr:col>16</xdr:col>
                <xdr:colOff>152400</xdr:colOff>
                <xdr:row>6</xdr:row>
                <xdr:rowOff>152400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7">
            <anchor moveWithCells="1" sizeWithCells="1">
              <from>
                <xdr:col>11</xdr:col>
                <xdr:colOff>374650</xdr:colOff>
                <xdr:row>3</xdr:row>
                <xdr:rowOff>38100</xdr:rowOff>
              </from>
              <to>
                <xdr:col>16</xdr:col>
                <xdr:colOff>444500</xdr:colOff>
                <xdr:row>4</xdr:row>
                <xdr:rowOff>114300</xdr:rowOff>
              </to>
            </anchor>
          </objectPr>
        </oleObject>
      </mc:Choice>
      <mc:Fallback>
        <oleObject progId="Equation.DSMT4" shapeId="2050" r:id="rId6"/>
      </mc:Fallback>
    </mc:AlternateContent>
    <mc:AlternateContent xmlns:mc="http://schemas.openxmlformats.org/markup-compatibility/2006">
      <mc:Choice Requires="x14">
        <oleObject progId="Equation.DSMT4" shapeId="2051" r:id="rId8">
          <objectPr defaultSize="0" autoPict="0" r:id="rId9">
            <anchor moveWithCells="1" sizeWithCells="1">
              <from>
                <xdr:col>12</xdr:col>
                <xdr:colOff>19050</xdr:colOff>
                <xdr:row>6</xdr:row>
                <xdr:rowOff>203200</xdr:rowOff>
              </from>
              <to>
                <xdr:col>13</xdr:col>
                <xdr:colOff>1047750</xdr:colOff>
                <xdr:row>9</xdr:row>
                <xdr:rowOff>139700</xdr:rowOff>
              </to>
            </anchor>
          </objectPr>
        </oleObject>
      </mc:Choice>
      <mc:Fallback>
        <oleObject progId="Equation.DSMT4" shapeId="2051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 não linear Círculo</vt:lpstr>
      <vt:lpstr>Regressão Linear</vt:lpstr>
      <vt:lpstr>Fit Raman L+NL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</dc:creator>
  <cp:lastModifiedBy>lenz</cp:lastModifiedBy>
  <dcterms:created xsi:type="dcterms:W3CDTF">2021-09-23T01:45:53Z</dcterms:created>
  <dcterms:modified xsi:type="dcterms:W3CDTF">2021-09-23T19:43:21Z</dcterms:modified>
</cp:coreProperties>
</file>